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mc:AlternateContent xmlns:mc="http://schemas.openxmlformats.org/markup-compatibility/2006">
    <mc:Choice Requires="x15">
      <x15ac:absPath xmlns:x15ac="http://schemas.microsoft.com/office/spreadsheetml/2010/11/ac" url="F:\AA-QUOTATIONS ORIGINALS 2026\"/>
    </mc:Choice>
  </mc:AlternateContent>
  <xr:revisionPtr revIDLastSave="0" documentId="13_ncr:1_{BB5E7429-6F96-41AD-A3BE-5DBECAA7ADAB}" xr6:coauthVersionLast="47" xr6:coauthVersionMax="47" xr10:uidLastSave="{00000000-0000-0000-0000-000000000000}"/>
  <bookViews>
    <workbookView xWindow="5130" yWindow="2205" windowWidth="28800" windowHeight="17850" xr2:uid="{00000000-000D-0000-FFFF-FFFF00000000}"/>
  </bookViews>
  <sheets>
    <sheet name="010" sheetId="4" r:id="rId1"/>
  </sheets>
  <definedNames>
    <definedName name="_xlnm.Print_Area" localSheetId="0">'010'!$A$1:$N$124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66" i="4" l="1"/>
  <c r="L65" i="4"/>
  <c r="L70" i="4" s="1"/>
  <c r="L68" i="4"/>
  <c r="L69" i="4"/>
  <c r="D27" i="4"/>
  <c r="D28" i="4"/>
  <c r="L22" i="4"/>
  <c r="H22" i="4"/>
  <c r="G22" i="4"/>
  <c r="F22" i="4"/>
  <c r="E22" i="4"/>
  <c r="D22" i="4"/>
  <c r="F34" i="4"/>
  <c r="G31" i="4"/>
  <c r="H34" i="4"/>
  <c r="G34" i="4"/>
  <c r="E34" i="4"/>
  <c r="D34" i="4" l="1"/>
  <c r="L67" i="4"/>
  <c r="L51" i="4"/>
  <c r="L20" i="4" l="1"/>
  <c r="L21" i="4"/>
  <c r="L26" i="4"/>
  <c r="L27" i="4"/>
  <c r="L29" i="4"/>
  <c r="L30" i="4"/>
  <c r="L31" i="4"/>
  <c r="L32" i="4"/>
  <c r="L28" i="4"/>
  <c r="L39" i="4"/>
  <c r="L44" i="4"/>
  <c r="L53" i="4"/>
  <c r="L54" i="4"/>
  <c r="L81" i="4"/>
  <c r="L80" i="4"/>
  <c r="L79" i="4"/>
  <c r="L78" i="4"/>
  <c r="L77" i="4"/>
  <c r="L76" i="4"/>
  <c r="L75" i="4"/>
  <c r="L74" i="4"/>
  <c r="L73" i="4"/>
  <c r="L64" i="4"/>
  <c r="L63" i="4"/>
  <c r="L56" i="4"/>
  <c r="L55" i="4"/>
  <c r="L52" i="4"/>
  <c r="L47" i="4"/>
  <c r="L46" i="4"/>
  <c r="L45" i="4"/>
  <c r="L34" i="4"/>
  <c r="L35" i="4"/>
  <c r="L82" i="4" l="1"/>
  <c r="G21" i="4"/>
  <c r="G20" i="4"/>
  <c r="F21" i="4"/>
  <c r="D21" i="4"/>
  <c r="E21" i="4"/>
  <c r="F20" i="4"/>
  <c r="E20" i="4"/>
  <c r="D20" i="4"/>
  <c r="E30" i="4" l="1"/>
  <c r="G35" i="4" l="1"/>
  <c r="E35" i="4"/>
  <c r="D47" i="4"/>
  <c r="D46" i="4"/>
  <c r="J30" i="4"/>
  <c r="J29" i="4"/>
  <c r="J31" i="4"/>
  <c r="J32" i="4"/>
  <c r="J33" i="4"/>
  <c r="I30" i="4"/>
  <c r="I29" i="4"/>
  <c r="I31" i="4"/>
  <c r="I32" i="4"/>
  <c r="I33" i="4"/>
  <c r="H31" i="4"/>
  <c r="H32" i="4"/>
  <c r="H33" i="4"/>
  <c r="F30" i="4"/>
  <c r="F33" i="4"/>
  <c r="E29" i="4"/>
  <c r="D29" i="4"/>
  <c r="D30" i="4"/>
  <c r="D31" i="4"/>
  <c r="D32" i="4"/>
  <c r="D33" i="4"/>
  <c r="D35" i="4"/>
  <c r="L33" i="4"/>
  <c r="J56" i="4"/>
  <c r="J55" i="4"/>
  <c r="J53" i="4"/>
  <c r="J52" i="4"/>
  <c r="J51" i="4"/>
  <c r="H56" i="4"/>
  <c r="H55" i="4"/>
  <c r="H54" i="4"/>
  <c r="H53" i="4"/>
  <c r="H52" i="4"/>
  <c r="H51" i="4"/>
  <c r="J54" i="4"/>
  <c r="I53" i="4"/>
  <c r="I54" i="4"/>
  <c r="I55" i="4"/>
  <c r="I51" i="4"/>
  <c r="I52" i="4"/>
  <c r="I56" i="4"/>
  <c r="G51" i="4"/>
  <c r="G52" i="4"/>
  <c r="F54" i="4"/>
  <c r="F55" i="4"/>
  <c r="F56" i="4"/>
  <c r="E53" i="4"/>
  <c r="E55" i="4"/>
  <c r="E51" i="4"/>
  <c r="E56" i="4"/>
  <c r="D26" i="4"/>
  <c r="D45" i="4"/>
  <c r="D44" i="4"/>
  <c r="H21" i="4"/>
  <c r="F41" i="4" l="1"/>
  <c r="F60" i="4" s="1"/>
  <c r="C36" i="4"/>
  <c r="D36" i="4"/>
  <c r="E24" i="4"/>
  <c r="G57" i="4"/>
  <c r="H24" i="4"/>
  <c r="I57" i="4"/>
  <c r="D23" i="4"/>
  <c r="C23" i="4" s="1"/>
  <c r="E57" i="4"/>
  <c r="F24" i="4"/>
  <c r="E41" i="4"/>
  <c r="E60" i="4" s="1"/>
  <c r="H57" i="4"/>
  <c r="F57" i="4"/>
  <c r="J57" i="4"/>
  <c r="L57" i="4"/>
  <c r="G41" i="4"/>
  <c r="G60" i="4" s="1"/>
  <c r="H41" i="4"/>
  <c r="H60" i="4" s="1"/>
  <c r="G24" i="4"/>
  <c r="I41" i="4"/>
  <c r="I60" i="4" s="1"/>
  <c r="L48" i="4"/>
  <c r="L24" i="4"/>
  <c r="J41" i="4"/>
  <c r="J60" i="4" s="1"/>
  <c r="C38" i="4" l="1"/>
  <c r="C37" i="4"/>
  <c r="L83" i="4"/>
  <c r="L85" i="4" s="1"/>
  <c r="L87" i="4" s="1"/>
</calcChain>
</file>

<file path=xl/sharedStrings.xml><?xml version="1.0" encoding="utf-8"?>
<sst xmlns="http://schemas.openxmlformats.org/spreadsheetml/2006/main" count="208" uniqueCount="136">
  <si>
    <t>Discount:</t>
  </si>
  <si>
    <t>Phone: 0031 294 418014</t>
  </si>
  <si>
    <t>Email: d.derijk@d-r.nl</t>
  </si>
  <si>
    <t xml:space="preserve"> </t>
  </si>
  <si>
    <t>Faders</t>
  </si>
  <si>
    <t>Number</t>
  </si>
  <si>
    <t>Total Price</t>
  </si>
  <si>
    <t>Unit Price</t>
  </si>
  <si>
    <t>Order Number</t>
  </si>
  <si>
    <t>Control Surfaces</t>
  </si>
  <si>
    <t>Switches</t>
  </si>
  <si>
    <t>Cost of Control Surface</t>
  </si>
  <si>
    <t>Cost of I/O Rack</t>
  </si>
  <si>
    <t>Total:</t>
  </si>
  <si>
    <t>GPI</t>
  </si>
  <si>
    <t>GPO</t>
  </si>
  <si>
    <t>Pos.</t>
  </si>
  <si>
    <t>Pots</t>
  </si>
  <si>
    <t>Total Retail</t>
  </si>
  <si>
    <t>Nett cost</t>
  </si>
  <si>
    <t>Mono Inputs</t>
  </si>
  <si>
    <t>Stereo inputs</t>
  </si>
  <si>
    <t>Stereo Outp.</t>
  </si>
  <si>
    <t>Mono Outp.</t>
  </si>
  <si>
    <t>Used Rack positions and available in/outputs</t>
  </si>
  <si>
    <t>Cells to be filled in with your needs</t>
  </si>
  <si>
    <t>19" RACK to accept I/O Plug in Cards</t>
  </si>
  <si>
    <t>positions occupied</t>
  </si>
  <si>
    <t>I/O PLUG IN CARDS (1 slot, unless otherwise indicated)</t>
  </si>
  <si>
    <t>Left over spaces to be filled with blanks for RACK ONE</t>
  </si>
  <si>
    <t>Left over spaces to be filled with blanks for RACK TWO</t>
  </si>
  <si>
    <t xml:space="preserve">Rack Blinds (1 position) to fill left over positions </t>
  </si>
  <si>
    <t>EXTRA SYSTEM PARTS</t>
  </si>
  <si>
    <t>Line I/O 12x XLR Male + 12x jack remote from 6x RJ45</t>
  </si>
  <si>
    <t>Line I/O  8x XLR Female, 4x Male XLR + 12x jack remote from 6x RJ45</t>
  </si>
  <si>
    <t>DIG I/O  6x XLR Female, 6x Male XLR + 12x jack remote from 6x RJ45</t>
  </si>
  <si>
    <t>BREAK OUT PANELS 19"</t>
  </si>
  <si>
    <t>CON-02 | 60881646</t>
  </si>
  <si>
    <t>CON-01 | 60881645</t>
  </si>
  <si>
    <t>CON-03 | 60881647</t>
  </si>
  <si>
    <t>CON-04 | 60881648</t>
  </si>
  <si>
    <t>CON-05 | 60881649</t>
  </si>
  <si>
    <t>CON-06 | 60881650</t>
  </si>
  <si>
    <t>XLR female</t>
  </si>
  <si>
    <t>XLR male</t>
  </si>
  <si>
    <t>Jack</t>
  </si>
  <si>
    <t>Mic  I/O  8x XLR fem+ 16x Remote + 6x jack out from 11x RJ45</t>
  </si>
  <si>
    <t>Line I/O 16x JACK input + 16x Jack remote from 8x RJ 45</t>
  </si>
  <si>
    <t>Line I/O 12x XLR Female input +12x Jack remote from 6x RJ45</t>
  </si>
  <si>
    <t>RJ45</t>
  </si>
  <si>
    <t>GPI/O</t>
  </si>
  <si>
    <t>Shielded twisted pair Cat-5 cables</t>
  </si>
  <si>
    <t>Cat-5 LSZH cables RJ45-RJ45 0.50M</t>
  </si>
  <si>
    <t>Cat-5 LSZH cables RJ45-RJ45 1.00M</t>
  </si>
  <si>
    <t>Cat-5 LSZH cables RJ45-RJ45 2.00M</t>
  </si>
  <si>
    <t>Cat-5 LSZH cables RJ45-RJ45 3.00M</t>
  </si>
  <si>
    <t>Cat-5 LSZH cables RJ45-RJ45 5.00M</t>
  </si>
  <si>
    <t>Cat-5 LSZH cables RJ45-RJ45 7.00M</t>
  </si>
  <si>
    <t>Cat-5 LSZH cables RJ45-RJ45 10.00M</t>
  </si>
  <si>
    <t>Cat-5 LSZH cables RJ45-RJ45 15.00M</t>
  </si>
  <si>
    <t>Cat-5 LSZH cables RJ45-RJ45 20.00M</t>
  </si>
  <si>
    <t>rack 01 | 60883070</t>
  </si>
  <si>
    <t>rack 02 | 60883071</t>
  </si>
  <si>
    <t>Control section</t>
  </si>
  <si>
    <t>19" Rack to accept I/O Plug in cards</t>
  </si>
  <si>
    <t>Here you can select Rack One or Rack Two.</t>
  </si>
  <si>
    <t>This choice can only be made after you know how many cards you need and if they are not more than RACK ONE can handle if it is more you need to choose RACK TWO.</t>
  </si>
  <si>
    <t>I/O PLUG IN CARDS</t>
  </si>
  <si>
    <t xml:space="preserve">In this section you decide how many mic inputs, line inputs, digital inputs, digital outputs etc is needed. </t>
  </si>
  <si>
    <t>In the columns right of the filled in blue cells, you see how many mic inputs and outputs are available after you have filled in the card you need.</t>
  </si>
  <si>
    <t>2x Line AD Card generates 8 stereo inputs (see on top of the column)</t>
  </si>
  <si>
    <t>And so on...</t>
  </si>
  <si>
    <t>The result, if RACK ONE becomes not negative, is the number of extra blinds needed to close the frontside of RACK ONE. Only blue cells can be filled with your needs.</t>
  </si>
  <si>
    <t>BREAK OUT PANELS</t>
  </si>
  <si>
    <t>There are 6x 19" panels (CON-01 up to CON-06) with XLR's and jacks on the frontpanel and RJ45 connecters on the back that directly connect one to one by cat-5 cables to the Cards in RACK ONE or TWO</t>
  </si>
  <si>
    <t>It is up to the customer what type of connectors he wants to use to interface with these cards.</t>
  </si>
  <si>
    <t>You can also see how many XLR female and male and jacks are available when you fill in the number of these break out panels you want.</t>
  </si>
  <si>
    <t>Cat-5 cables can be purchased in any Computershop and the length is determined by the installation, actually the distance between RACK ONE/TWO and the break out panels.</t>
  </si>
  <si>
    <t>Explanation of the Calculation sheet</t>
  </si>
  <si>
    <t>These number of connectors has to be more than the number of in/outputs in the CARD section of the calculation sheet. (cell E, G, I, 52)</t>
  </si>
  <si>
    <t>Total of :   in and outputs</t>
  </si>
  <si>
    <t>Total number of available connectors</t>
  </si>
  <si>
    <t>Total number and type of CARD in and outputs</t>
  </si>
  <si>
    <t>In the I/O plug in cards section there are columns E52:J52 that shows you how many mono in- outputs and stereo in- outputs and GPI/O are now available.</t>
  </si>
  <si>
    <t>Router to connect Control Surfaces with I/O RACK</t>
  </si>
  <si>
    <t>19" TFT Screen to display Meters/Clock</t>
  </si>
  <si>
    <t>To connect more than one control surface with the I/O Rack you need an Ethernet switch/router.</t>
  </si>
  <si>
    <t>To display the meters and clock plus visual access to programming you need a TFT screen.</t>
  </si>
  <si>
    <t>Extra system parts</t>
  </si>
  <si>
    <t>Q U O T A T I O N</t>
  </si>
  <si>
    <t>Customer:</t>
  </si>
  <si>
    <t>Contact:</t>
  </si>
  <si>
    <t>Sub Total</t>
  </si>
  <si>
    <t>Duco de Rijk</t>
  </si>
  <si>
    <t>Mail:</t>
  </si>
  <si>
    <t>Phone:</t>
  </si>
  <si>
    <t xml:space="preserve">Fax: </t>
  </si>
  <si>
    <t>0031 (0) 294 418014</t>
  </si>
  <si>
    <t>0031 (0) 294 416987</t>
  </si>
  <si>
    <t>You always need a DSP card if you want to process signals, if you only want to route signals no DSP is needed.</t>
  </si>
  <si>
    <t>D&amp;R Electronica BV</t>
  </si>
  <si>
    <t xml:space="preserve">ON-AIR warning light including power adapter </t>
  </si>
  <si>
    <r>
      <t>Telephone Hybrid</t>
    </r>
    <r>
      <rPr>
        <sz val="11"/>
        <rFont val="Calibri"/>
        <family val="2"/>
        <scheme val="minor"/>
      </rPr>
      <t xml:space="preserve"> analog, 4x line in 4x line out</t>
    </r>
  </si>
  <si>
    <r>
      <t>MIC A/D</t>
    </r>
    <r>
      <rPr>
        <sz val="11"/>
        <rFont val="Calibri"/>
        <family val="2"/>
        <scheme val="minor"/>
      </rPr>
      <t xml:space="preserve"> (4x mic, 8xGPIO)</t>
    </r>
  </si>
  <si>
    <r>
      <t>Line A/D</t>
    </r>
    <r>
      <rPr>
        <sz val="11"/>
        <rFont val="Calibri"/>
        <family val="2"/>
        <scheme val="minor"/>
      </rPr>
      <t xml:space="preserve"> (8xMono or 4xStereo, 8xGPIO)</t>
    </r>
  </si>
  <si>
    <r>
      <t>Line D/A</t>
    </r>
    <r>
      <rPr>
        <sz val="11"/>
        <rFont val="Calibri"/>
        <family val="2"/>
        <scheme val="minor"/>
      </rPr>
      <t xml:space="preserve"> (8xMono or 4xStereo, 8xGPIO)</t>
    </r>
  </si>
  <si>
    <r>
      <t>CRM D/A</t>
    </r>
    <r>
      <rPr>
        <sz val="11"/>
        <rFont val="Calibri"/>
        <family val="2"/>
        <scheme val="minor"/>
      </rPr>
      <t xml:space="preserve"> (2xStereo and 2xHeadphone, 8xGPIO)</t>
    </r>
  </si>
  <si>
    <r>
      <t>D/D</t>
    </r>
    <r>
      <rPr>
        <sz val="11"/>
        <rFont val="Calibri"/>
        <family val="2"/>
        <scheme val="minor"/>
      </rPr>
      <t xml:space="preserve"> 4xAES3 In and Out 8x GPIO with Sample Rate Converter</t>
    </r>
  </si>
  <si>
    <r>
      <t>RACK ONE</t>
    </r>
    <r>
      <rPr>
        <sz val="11"/>
        <rFont val="Calibri"/>
        <family val="2"/>
        <scheme val="minor"/>
      </rPr>
      <t xml:space="preserve">  19" Rack 1x3HE for 21 I/O CARD positions</t>
    </r>
  </si>
  <si>
    <r>
      <t>RACK TWO</t>
    </r>
    <r>
      <rPr>
        <sz val="11"/>
        <rFont val="Calibri"/>
        <family val="2"/>
        <scheme val="minor"/>
      </rPr>
      <t xml:space="preserve"> 19" Rack 2x3HE for 42 I/O CARD positions</t>
    </r>
  </si>
  <si>
    <t>A·X·I·T·E</t>
  </si>
  <si>
    <t>AXITE 6 fader main unit including CRM section</t>
  </si>
  <si>
    <t>AXITE 6 fader EXTENDER unit</t>
  </si>
  <si>
    <t>AIRCAST-STD play-out software</t>
  </si>
  <si>
    <t>STUDIO Remote AXITE</t>
  </si>
  <si>
    <t>Shipping Costs</t>
  </si>
  <si>
    <t>Total Cost</t>
  </si>
  <si>
    <t>Here you can choose the main control surface and 6 fader extenders</t>
  </si>
  <si>
    <t>As an example 1x MIC AD generates 4x mono inputs. (C27)</t>
  </si>
  <si>
    <t xml:space="preserve">The white cell Left over spaces (C37) to be filled with blanks is calculated automatically for Rack ONE and for Rack TWO. </t>
  </si>
  <si>
    <t>Dante card (32x32 mono channels)</t>
  </si>
  <si>
    <t>Website: www.dnrbroadcast.com</t>
  </si>
  <si>
    <t>1382GS Weesp, Netherlands</t>
  </si>
  <si>
    <t>Rijnkade 15b</t>
  </si>
  <si>
    <r>
      <t>DSP</t>
    </r>
    <r>
      <rPr>
        <sz val="11"/>
        <rFont val="Calibri"/>
        <family val="2"/>
        <scheme val="minor"/>
      </rPr>
      <t xml:space="preserve"> Audio Proc. 32 ster. to 16 ster buss, 64 inserts, 4CRM/Studio, FX  </t>
    </r>
    <r>
      <rPr>
        <b/>
        <sz val="11"/>
        <color indexed="63"/>
        <rFont val="Calibri"/>
        <family val="2"/>
        <scheme val="minor"/>
      </rPr>
      <t xml:space="preserve"> </t>
    </r>
    <r>
      <rPr>
        <sz val="11"/>
        <color rgb="FF333333"/>
        <rFont val="Calibri"/>
        <family val="2"/>
        <scheme val="minor"/>
      </rPr>
      <t>(AN)</t>
    </r>
  </si>
  <si>
    <t>Encoder</t>
  </si>
  <si>
    <t>Please do NOT pay on this quotation but request a Proforma Invoice for payment, thank you.</t>
  </si>
  <si>
    <t>dderijk@d-r.nl</t>
  </si>
  <si>
    <t>GSM-LINK for Bidirectional connectivity to a GSM Phone</t>
  </si>
  <si>
    <r>
      <t xml:space="preserve">AXITE Rack Engine </t>
    </r>
    <r>
      <rPr>
        <sz val="11"/>
        <color indexed="63"/>
        <rFont val="Calibri"/>
        <family val="2"/>
        <scheme val="minor"/>
      </rPr>
      <t xml:space="preserve">(2 slots)                                                </t>
    </r>
    <r>
      <rPr>
        <sz val="11"/>
        <color rgb="FF333333"/>
        <rFont val="Calibri"/>
        <family val="2"/>
        <scheme val="minor"/>
      </rPr>
      <t xml:space="preserve"> (Always Necessary)</t>
    </r>
  </si>
  <si>
    <r>
      <t>Power supply</t>
    </r>
    <r>
      <rPr>
        <sz val="11"/>
        <rFont val="Calibri"/>
        <family val="2"/>
        <scheme val="minor"/>
      </rPr>
      <t xml:space="preserve">          (3 slots)</t>
    </r>
    <r>
      <rPr>
        <sz val="11"/>
        <color rgb="FF333333"/>
        <rFont val="Calibri"/>
        <family val="2"/>
        <scheme val="minor"/>
      </rPr>
      <t xml:space="preserve">                                                (Always Necessary)</t>
    </r>
  </si>
  <si>
    <t>AIRCAST-STD-DB server play-out software</t>
  </si>
  <si>
    <t>AXUM Chipcard</t>
  </si>
  <si>
    <t>ON-AIR warning light incl. Power adapater</t>
  </si>
  <si>
    <t>Your name</t>
  </si>
  <si>
    <t>AXITE Redundant power supply for Control surface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</si>
</sst>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 #,##0.00_ ;_ * \-#,##0.00_ ;_ * &quot;-&quot;??_ ;_ @_ "/>
    <numFmt numFmtId="164" formatCode="_ &quot;￥&quot;* #,##0.00_ ;_ &quot;￥&quot;* \-#,##0.00_ ;_ &quot;￥&quot;* &quot;-&quot;??_ ;_ @_ "/>
    <numFmt numFmtId="165" formatCode="#,##0.00_ "/>
    <numFmt numFmtId="166" formatCode="[$NLG]\ #,##0.00;[$NLG]\ \-#,##0.00"/>
    <numFmt numFmtId="167" formatCode="#,##0.00_-"/>
    <numFmt numFmtId="168" formatCode="&quot;€&quot;\ #,##0.00_-"/>
    <numFmt numFmtId="169" formatCode="_ [$€]* #,##0.00_ ;_ [$€]* \-#,##0.00_ ;_ [$€]* &quot;-&quot;??_ ;_ @_ "/>
    <numFmt numFmtId="170" formatCode="&quot;€&quot;\ #,##0.00"/>
  </numFmts>
  <fonts count="38">
    <font>
      <sz val="12"/>
      <name val="宋体"/>
      <charset val="134"/>
    </font>
    <font>
      <sz val="11"/>
      <color theme="1"/>
      <name val="Calibri"/>
      <family val="2"/>
      <scheme val="minor"/>
    </font>
    <font>
      <sz val="11"/>
      <color theme="1"/>
      <name val="Calibri"/>
      <family val="2"/>
      <scheme val="minor"/>
    </font>
    <font>
      <sz val="12"/>
      <name val="宋体"/>
      <charset val="134"/>
    </font>
    <font>
      <sz val="12"/>
      <name val="宋体"/>
      <charset val="134"/>
    </font>
    <font>
      <u/>
      <sz val="12"/>
      <color theme="10"/>
      <name val="宋体"/>
      <charset val="134"/>
    </font>
    <font>
      <sz val="11"/>
      <name val="Calibri"/>
      <family val="2"/>
      <scheme val="minor"/>
    </font>
    <font>
      <b/>
      <sz val="16"/>
      <name val="Calibri"/>
      <family val="2"/>
      <scheme val="minor"/>
    </font>
    <font>
      <sz val="10"/>
      <color theme="1" tint="0.249977111117893"/>
      <name val="Calibri"/>
      <family val="2"/>
      <scheme val="minor"/>
    </font>
    <font>
      <sz val="11"/>
      <color theme="1" tint="0.499984740745262"/>
      <name val="Calibri"/>
      <family val="2"/>
      <scheme val="minor"/>
    </font>
    <font>
      <sz val="10"/>
      <color theme="1" tint="0.499984740745262"/>
      <name val="Calibri"/>
      <family val="2"/>
      <scheme val="minor"/>
    </font>
    <font>
      <b/>
      <sz val="11"/>
      <name val="Calibri"/>
      <family val="2"/>
      <scheme val="minor"/>
    </font>
    <font>
      <b/>
      <sz val="24"/>
      <color theme="0"/>
      <name val="Calibri"/>
      <family val="2"/>
      <scheme val="minor"/>
    </font>
    <font>
      <b/>
      <sz val="10"/>
      <name val="Calibri"/>
      <family val="2"/>
      <scheme val="minor"/>
    </font>
    <font>
      <b/>
      <sz val="10"/>
      <color theme="1"/>
      <name val="Calibri"/>
      <family val="2"/>
      <scheme val="minor"/>
    </font>
    <font>
      <b/>
      <sz val="11"/>
      <color indexed="18"/>
      <name val="Calibri"/>
      <family val="2"/>
      <scheme val="minor"/>
    </font>
    <font>
      <sz val="10"/>
      <name val="Calibri"/>
      <family val="2"/>
      <scheme val="minor"/>
    </font>
    <font>
      <b/>
      <sz val="11"/>
      <color theme="0"/>
      <name val="Calibri"/>
      <family val="2"/>
      <scheme val="minor"/>
    </font>
    <font>
      <b/>
      <sz val="11"/>
      <color indexed="63"/>
      <name val="Calibri"/>
      <family val="2"/>
      <scheme val="minor"/>
    </font>
    <font>
      <sz val="11"/>
      <color indexed="63"/>
      <name val="Calibri"/>
      <family val="2"/>
      <scheme val="minor"/>
    </font>
    <font>
      <i/>
      <sz val="11"/>
      <color indexed="63"/>
      <name val="Calibri"/>
      <family val="2"/>
      <scheme val="minor"/>
    </font>
    <font>
      <sz val="11"/>
      <color theme="0"/>
      <name val="Calibri"/>
      <family val="2"/>
      <scheme val="minor"/>
    </font>
    <font>
      <i/>
      <sz val="11"/>
      <name val="Calibri"/>
      <family val="2"/>
      <scheme val="minor"/>
    </font>
    <font>
      <b/>
      <sz val="11"/>
      <color indexed="62"/>
      <name val="Calibri"/>
      <family val="2"/>
      <scheme val="minor"/>
    </font>
    <font>
      <sz val="11"/>
      <color indexed="18"/>
      <name val="Calibri"/>
      <family val="2"/>
      <scheme val="minor"/>
    </font>
    <font>
      <sz val="11"/>
      <color indexed="8"/>
      <name val="Calibri"/>
      <family val="2"/>
      <scheme val="minor"/>
    </font>
    <font>
      <b/>
      <sz val="11"/>
      <color indexed="8"/>
      <name val="Calibri"/>
      <family val="2"/>
      <scheme val="minor"/>
    </font>
    <font>
      <sz val="11"/>
      <color indexed="10"/>
      <name val="Calibri"/>
      <family val="2"/>
      <scheme val="minor"/>
    </font>
    <font>
      <sz val="16"/>
      <color theme="1" tint="0.249977111117893"/>
      <name val="Calibri"/>
      <family val="2"/>
      <scheme val="minor"/>
    </font>
    <font>
      <b/>
      <sz val="11"/>
      <color indexed="23"/>
      <name val="Calibri"/>
      <family val="2"/>
      <scheme val="minor"/>
    </font>
    <font>
      <b/>
      <sz val="11"/>
      <color theme="1" tint="0.249977111117893"/>
      <name val="Calibri"/>
      <family val="2"/>
      <scheme val="minor"/>
    </font>
    <font>
      <sz val="11"/>
      <color theme="1" tint="0.249977111117893"/>
      <name val="Calibri"/>
      <family val="2"/>
      <scheme val="minor"/>
    </font>
    <font>
      <sz val="48"/>
      <color theme="1"/>
      <name val="Calibri"/>
      <family val="2"/>
      <scheme val="minor"/>
    </font>
    <font>
      <b/>
      <sz val="48"/>
      <color indexed="56"/>
      <name val="Calibri"/>
      <family val="2"/>
      <scheme val="minor"/>
    </font>
    <font>
      <b/>
      <sz val="48"/>
      <color rgb="FF004B8C"/>
      <name val="Calibri"/>
      <family val="2"/>
      <scheme val="minor"/>
    </font>
    <font>
      <sz val="11"/>
      <color rgb="FF333333"/>
      <name val="Calibri"/>
      <family val="2"/>
      <scheme val="minor"/>
    </font>
    <font>
      <b/>
      <sz val="12"/>
      <color rgb="FFFF0000"/>
      <name val="Calibri"/>
      <family val="2"/>
      <scheme val="minor"/>
    </font>
    <font>
      <u/>
      <sz val="11"/>
      <color theme="10"/>
      <name val="Calibri"/>
      <family val="2"/>
      <scheme val="minor"/>
    </font>
  </fonts>
  <fills count="8">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theme="0" tint="-0.24994659260841701"/>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28689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5">
    <xf numFmtId="0" fontId="0" fillId="0" borderId="0" applyProtection="0"/>
    <xf numFmtId="169" fontId="3" fillId="0" borderId="0" applyFont="0" applyFill="0" applyBorder="0" applyAlignment="0" applyProtection="0"/>
    <xf numFmtId="0" fontId="5" fillId="0" borderId="0" applyNumberFormat="0" applyFill="0" applyBorder="0" applyAlignment="0" applyProtection="0">
      <alignment vertical="top"/>
      <protection locked="0"/>
    </xf>
    <xf numFmtId="9" fontId="4" fillId="0" borderId="0" applyFont="0" applyFill="0" applyBorder="0" applyAlignment="0" applyProtection="0"/>
    <xf numFmtId="164" fontId="4" fillId="0" borderId="0" applyFont="0" applyFill="0" applyBorder="0" applyAlignment="0" applyProtection="0"/>
  </cellStyleXfs>
  <cellXfs count="167">
    <xf numFmtId="0" fontId="0" fillId="0" borderId="0" xfId="0"/>
    <xf numFmtId="0" fontId="6" fillId="0" borderId="0" xfId="0" applyFont="1" applyAlignment="1">
      <alignment vertical="center"/>
    </xf>
    <xf numFmtId="0" fontId="6" fillId="0" borderId="0" xfId="0" applyFont="1" applyAlignment="1" applyProtection="1">
      <alignment vertical="center"/>
      <protection locked="0"/>
    </xf>
    <xf numFmtId="0" fontId="9" fillId="0" borderId="0" xfId="0" applyFont="1" applyAlignment="1" applyProtection="1">
      <alignment vertical="center"/>
      <protection locked="0"/>
    </xf>
    <xf numFmtId="0" fontId="11" fillId="0" borderId="0" xfId="0" applyFont="1" applyAlignment="1">
      <alignment vertical="center"/>
    </xf>
    <xf numFmtId="0" fontId="14" fillId="0" borderId="0" xfId="0" applyFont="1" applyAlignment="1">
      <alignment horizontal="right" vertical="center"/>
    </xf>
    <xf numFmtId="0" fontId="15" fillId="0" borderId="0" xfId="0" applyFont="1" applyAlignment="1" applyProtection="1">
      <alignment vertical="center"/>
      <protection locked="0"/>
    </xf>
    <xf numFmtId="0" fontId="11" fillId="0" borderId="0" xfId="0" applyFont="1" applyAlignment="1">
      <alignment horizontal="right" vertical="center"/>
    </xf>
    <xf numFmtId="0" fontId="6" fillId="0" borderId="8" xfId="0" applyFont="1" applyBorder="1" applyAlignment="1">
      <alignment vertical="center"/>
    </xf>
    <xf numFmtId="0" fontId="16" fillId="0" borderId="8" xfId="0" applyFont="1" applyBorder="1" applyAlignment="1" applyProtection="1">
      <alignment vertical="center"/>
      <protection locked="0"/>
    </xf>
    <xf numFmtId="0" fontId="11" fillId="0" borderId="0" xfId="0" applyFont="1" applyAlignment="1">
      <alignment vertical="center" wrapText="1"/>
    </xf>
    <xf numFmtId="0" fontId="18" fillId="0" borderId="4" xfId="0" applyFont="1" applyBorder="1" applyAlignment="1" applyProtection="1">
      <alignment horizontal="center" vertical="center" wrapText="1"/>
      <protection locked="0"/>
    </xf>
    <xf numFmtId="0" fontId="19" fillId="0" borderId="1" xfId="0" applyFont="1" applyBorder="1" applyAlignment="1">
      <alignment vertical="center"/>
    </xf>
    <xf numFmtId="0" fontId="19" fillId="0" borderId="1" xfId="0" applyFont="1" applyBorder="1" applyAlignment="1">
      <alignment vertical="center" wrapText="1"/>
    </xf>
    <xf numFmtId="0" fontId="19" fillId="0" borderId="1" xfId="1" applyNumberFormat="1" applyFont="1" applyBorder="1" applyAlignment="1">
      <alignment horizontal="right" vertical="center"/>
    </xf>
    <xf numFmtId="170" fontId="19" fillId="0" borderId="1" xfId="0" applyNumberFormat="1" applyFont="1" applyBorder="1" applyAlignment="1">
      <alignment horizontal="right" vertical="center"/>
    </xf>
    <xf numFmtId="0" fontId="18" fillId="0" borderId="1" xfId="0" applyFont="1" applyBorder="1" applyAlignment="1">
      <alignment vertical="center"/>
    </xf>
    <xf numFmtId="0" fontId="18" fillId="2" borderId="1" xfId="0" applyFont="1" applyFill="1" applyBorder="1" applyAlignment="1" applyProtection="1">
      <alignment vertical="center"/>
      <protection locked="0"/>
    </xf>
    <xf numFmtId="2" fontId="19" fillId="0" borderId="1" xfId="1" applyNumberFormat="1" applyFont="1" applyBorder="1" applyAlignment="1">
      <alignment horizontal="right" vertical="center"/>
    </xf>
    <xf numFmtId="170" fontId="19" fillId="0" borderId="1" xfId="4" applyNumberFormat="1" applyFont="1" applyBorder="1" applyAlignment="1">
      <alignment horizontal="right" vertical="center"/>
    </xf>
    <xf numFmtId="0" fontId="20" fillId="0" borderId="1" xfId="0" applyFont="1" applyBorder="1" applyAlignment="1">
      <alignment vertical="center"/>
    </xf>
    <xf numFmtId="0" fontId="19" fillId="0" borderId="4" xfId="0" applyFont="1" applyBorder="1" applyAlignment="1">
      <alignment vertical="center"/>
    </xf>
    <xf numFmtId="0" fontId="18" fillId="0" borderId="4" xfId="1" applyNumberFormat="1" applyFont="1" applyBorder="1" applyAlignment="1">
      <alignment horizontal="right" vertical="center"/>
    </xf>
    <xf numFmtId="170" fontId="18" fillId="0" borderId="4" xfId="4" applyNumberFormat="1" applyFont="1" applyBorder="1" applyAlignment="1">
      <alignment horizontal="right" vertical="center"/>
    </xf>
    <xf numFmtId="0" fontId="22" fillId="0" borderId="0" xfId="0" applyFont="1" applyAlignment="1">
      <alignment vertical="center" wrapText="1"/>
    </xf>
    <xf numFmtId="2" fontId="19" fillId="0" borderId="2" xfId="1" applyNumberFormat="1" applyFont="1" applyBorder="1" applyAlignment="1">
      <alignment horizontal="right" vertical="center"/>
    </xf>
    <xf numFmtId="165" fontId="6" fillId="0" borderId="0" xfId="0" applyNumberFormat="1" applyFont="1" applyAlignment="1" applyProtection="1">
      <alignment vertical="center" wrapText="1"/>
      <protection locked="0"/>
    </xf>
    <xf numFmtId="0" fontId="6" fillId="0" borderId="0" xfId="0" applyFont="1" applyAlignment="1" applyProtection="1">
      <alignment vertical="center" wrapText="1"/>
      <protection locked="0"/>
    </xf>
    <xf numFmtId="0" fontId="18" fillId="0" borderId="0" xfId="0" applyFont="1" applyAlignment="1">
      <alignment vertical="center"/>
    </xf>
    <xf numFmtId="0" fontId="18" fillId="0" borderId="0" xfId="1" applyNumberFormat="1" applyFont="1" applyAlignment="1">
      <alignment horizontal="right" vertical="center"/>
    </xf>
    <xf numFmtId="170" fontId="18" fillId="0" borderId="0" xfId="4" applyNumberFormat="1" applyFont="1" applyAlignment="1">
      <alignment horizontal="right" vertical="center"/>
    </xf>
    <xf numFmtId="170" fontId="18" fillId="0" borderId="0" xfId="0" applyNumberFormat="1" applyFont="1" applyAlignment="1">
      <alignment horizontal="right" vertical="center"/>
    </xf>
    <xf numFmtId="0" fontId="11" fillId="0" borderId="0" xfId="0" applyFont="1" applyAlignment="1" applyProtection="1">
      <alignment vertical="center" wrapText="1"/>
      <protection locked="0"/>
    </xf>
    <xf numFmtId="165" fontId="11" fillId="0" borderId="0" xfId="0" applyNumberFormat="1" applyFont="1" applyAlignment="1" applyProtection="1">
      <alignment vertical="center" wrapText="1"/>
      <protection locked="0"/>
    </xf>
    <xf numFmtId="0" fontId="24" fillId="0" borderId="0" xfId="0" applyFont="1" applyAlignment="1">
      <alignment vertical="center"/>
    </xf>
    <xf numFmtId="170" fontId="18" fillId="0" borderId="1" xfId="4" applyNumberFormat="1" applyFont="1" applyBorder="1" applyAlignment="1">
      <alignment horizontal="right" vertical="center"/>
    </xf>
    <xf numFmtId="0" fontId="24" fillId="0" borderId="0" xfId="1" applyNumberFormat="1" applyFont="1" applyAlignment="1">
      <alignment horizontal="right" vertical="center"/>
    </xf>
    <xf numFmtId="170" fontId="18" fillId="0" borderId="5" xfId="4" applyNumberFormat="1" applyFont="1" applyBorder="1" applyAlignment="1">
      <alignment horizontal="right" vertical="center"/>
    </xf>
    <xf numFmtId="169" fontId="6" fillId="0" borderId="0" xfId="1" applyFont="1" applyAlignment="1">
      <alignment vertical="center"/>
    </xf>
    <xf numFmtId="168" fontId="6" fillId="0" borderId="0" xfId="0" applyNumberFormat="1" applyFont="1" applyAlignment="1">
      <alignment vertical="center"/>
    </xf>
    <xf numFmtId="0" fontId="6" fillId="0" borderId="0" xfId="0" applyFont="1" applyAlignment="1">
      <alignment vertical="center" wrapText="1"/>
    </xf>
    <xf numFmtId="0" fontId="25" fillId="0" borderId="1" xfId="0" applyFont="1" applyBorder="1" applyAlignment="1">
      <alignment vertical="center"/>
    </xf>
    <xf numFmtId="167" fontId="6" fillId="0" borderId="0" xfId="0" applyNumberFormat="1" applyFont="1" applyAlignment="1">
      <alignment vertical="center"/>
    </xf>
    <xf numFmtId="0" fontId="19" fillId="0" borderId="0" xfId="0" applyFont="1" applyAlignment="1">
      <alignment vertical="center"/>
    </xf>
    <xf numFmtId="0" fontId="18" fillId="0" borderId="1" xfId="1" applyNumberFormat="1" applyFont="1" applyBorder="1" applyAlignment="1">
      <alignment horizontal="right" vertical="center"/>
    </xf>
    <xf numFmtId="0" fontId="19" fillId="0" borderId="6" xfId="0" applyFont="1" applyBorder="1" applyAlignment="1">
      <alignment vertical="center"/>
    </xf>
    <xf numFmtId="170" fontId="24" fillId="0" borderId="0" xfId="4" applyNumberFormat="1" applyFont="1" applyAlignment="1">
      <alignment horizontal="right" vertical="center"/>
    </xf>
    <xf numFmtId="9" fontId="6" fillId="0" borderId="0" xfId="3" applyFont="1" applyAlignment="1" applyProtection="1">
      <alignment vertical="center"/>
      <protection locked="0"/>
    </xf>
    <xf numFmtId="0" fontId="18" fillId="2" borderId="2" xfId="0" applyFont="1" applyFill="1" applyBorder="1" applyAlignment="1">
      <alignment vertical="center"/>
    </xf>
    <xf numFmtId="0" fontId="19" fillId="0" borderId="0" xfId="0" applyFont="1" applyAlignment="1" applyProtection="1">
      <alignment vertical="center"/>
      <protection locked="0"/>
    </xf>
    <xf numFmtId="0" fontId="19" fillId="0" borderId="0" xfId="1" applyNumberFormat="1" applyFont="1" applyAlignment="1" applyProtection="1">
      <alignment vertical="center" wrapText="1"/>
      <protection locked="0"/>
    </xf>
    <xf numFmtId="0" fontId="18" fillId="0" borderId="0" xfId="1" applyNumberFormat="1" applyFont="1" applyAlignment="1" applyProtection="1">
      <alignment horizontal="right" vertical="center"/>
      <protection locked="0"/>
    </xf>
    <xf numFmtId="170" fontId="18" fillId="0" borderId="1" xfId="0" applyNumberFormat="1" applyFont="1" applyBorder="1" applyAlignment="1" applyProtection="1">
      <alignment horizontal="right" vertical="center"/>
      <protection locked="0"/>
    </xf>
    <xf numFmtId="9" fontId="18" fillId="0" borderId="6" xfId="3" applyFont="1" applyBorder="1" applyAlignment="1" applyProtection="1">
      <alignment horizontal="right" vertical="center"/>
      <protection locked="0"/>
    </xf>
    <xf numFmtId="0" fontId="19" fillId="0" borderId="0" xfId="1" applyNumberFormat="1" applyFont="1" applyAlignment="1" applyProtection="1">
      <alignment vertical="center"/>
      <protection locked="0"/>
    </xf>
    <xf numFmtId="0" fontId="18" fillId="4" borderId="1" xfId="1" applyNumberFormat="1" applyFont="1" applyFill="1" applyBorder="1" applyAlignment="1" applyProtection="1">
      <alignment horizontal="right" vertical="center"/>
      <protection locked="0"/>
    </xf>
    <xf numFmtId="170" fontId="18" fillId="4" borderId="1" xfId="0" applyNumberFormat="1" applyFont="1" applyFill="1" applyBorder="1" applyAlignment="1">
      <alignment horizontal="right" vertical="center"/>
    </xf>
    <xf numFmtId="166" fontId="11" fillId="0" borderId="0" xfId="0" applyNumberFormat="1" applyFont="1" applyAlignment="1" applyProtection="1">
      <alignment vertical="center"/>
      <protection locked="0"/>
    </xf>
    <xf numFmtId="167" fontId="6" fillId="0" borderId="0" xfId="0" applyNumberFormat="1" applyFont="1" applyAlignment="1" applyProtection="1">
      <alignment vertical="center"/>
      <protection locked="0"/>
    </xf>
    <xf numFmtId="169" fontId="6" fillId="0" borderId="0" xfId="1" applyFont="1" applyAlignment="1" applyProtection="1">
      <alignment vertical="center"/>
      <protection locked="0"/>
    </xf>
    <xf numFmtId="168" fontId="6" fillId="0" borderId="0" xfId="0" applyNumberFormat="1" applyFont="1" applyAlignment="1">
      <alignment horizontal="right" vertical="center"/>
    </xf>
    <xf numFmtId="170" fontId="6" fillId="0" borderId="0" xfId="0" applyNumberFormat="1" applyFont="1" applyAlignment="1">
      <alignment horizontal="right" vertical="center"/>
    </xf>
    <xf numFmtId="0" fontId="28" fillId="0" borderId="0" xfId="0" applyFont="1" applyAlignment="1">
      <alignment vertical="center"/>
    </xf>
    <xf numFmtId="168" fontId="6" fillId="0" borderId="0" xfId="1" applyNumberFormat="1" applyFont="1" applyAlignment="1">
      <alignment horizontal="right" vertical="center"/>
    </xf>
    <xf numFmtId="170" fontId="11" fillId="0" borderId="0" xfId="0" applyNumberFormat="1" applyFont="1" applyAlignment="1" applyProtection="1">
      <alignment horizontal="right" vertical="center"/>
      <protection locked="0"/>
    </xf>
    <xf numFmtId="0" fontId="30" fillId="0" borderId="0" xfId="0" applyFont="1" applyAlignment="1">
      <alignment vertical="center"/>
    </xf>
    <xf numFmtId="166" fontId="30" fillId="0" borderId="0" xfId="0" applyNumberFormat="1" applyFont="1" applyAlignment="1" applyProtection="1">
      <alignment vertical="center"/>
      <protection locked="0"/>
    </xf>
    <xf numFmtId="0" fontId="31" fillId="0" borderId="0" xfId="0" applyFont="1" applyAlignment="1" applyProtection="1">
      <alignment vertical="center"/>
      <protection locked="0"/>
    </xf>
    <xf numFmtId="167" fontId="31" fillId="0" borderId="0" xfId="0" applyNumberFormat="1" applyFont="1" applyAlignment="1" applyProtection="1">
      <alignment vertical="center"/>
      <protection locked="0"/>
    </xf>
    <xf numFmtId="168" fontId="31" fillId="0" borderId="0" xfId="1" applyNumberFormat="1" applyFont="1" applyAlignment="1">
      <alignment horizontal="right" vertical="center"/>
    </xf>
    <xf numFmtId="0" fontId="31" fillId="0" borderId="0" xfId="0" applyFont="1" applyAlignment="1">
      <alignment vertical="center"/>
    </xf>
    <xf numFmtId="167" fontId="30" fillId="0" borderId="0" xfId="0" applyNumberFormat="1" applyFont="1" applyAlignment="1" applyProtection="1">
      <alignment vertical="center"/>
      <protection locked="0"/>
    </xf>
    <xf numFmtId="170" fontId="6" fillId="0" borderId="0" xfId="0" applyNumberFormat="1" applyFont="1" applyAlignment="1" applyProtection="1">
      <alignment horizontal="right" vertical="center"/>
      <protection locked="0"/>
    </xf>
    <xf numFmtId="168" fontId="31" fillId="0" borderId="0" xfId="0" applyNumberFormat="1" applyFont="1" applyAlignment="1" applyProtection="1">
      <alignment horizontal="right" vertical="center" wrapText="1"/>
      <protection locked="0"/>
    </xf>
    <xf numFmtId="168" fontId="31" fillId="0" borderId="0" xfId="1" applyNumberFormat="1" applyFont="1" applyAlignment="1" applyProtection="1">
      <alignment horizontal="right" vertical="center"/>
      <protection locked="0"/>
    </xf>
    <xf numFmtId="168" fontId="30" fillId="0" borderId="0" xfId="1" applyNumberFormat="1" applyFont="1" applyAlignment="1" applyProtection="1">
      <alignment horizontal="right" vertical="center"/>
      <protection locked="0"/>
    </xf>
    <xf numFmtId="0" fontId="6" fillId="0" borderId="0" xfId="0" applyFont="1" applyAlignment="1">
      <alignment horizontal="center" vertical="center"/>
    </xf>
    <xf numFmtId="0" fontId="32" fillId="0" borderId="0" xfId="0" applyFont="1" applyAlignment="1">
      <alignment vertical="center"/>
    </xf>
    <xf numFmtId="0" fontId="34" fillId="0" borderId="0" xfId="0" applyFont="1" applyAlignment="1">
      <alignment vertical="center"/>
    </xf>
    <xf numFmtId="0" fontId="33" fillId="0" borderId="8" xfId="0" applyFont="1" applyBorder="1" applyAlignment="1">
      <alignment horizontal="center" vertical="center"/>
    </xf>
    <xf numFmtId="0" fontId="8" fillId="0" borderId="0" xfId="0" applyFont="1" applyAlignment="1" applyProtection="1">
      <alignment horizontal="center" vertical="center"/>
      <protection locked="0"/>
    </xf>
    <xf numFmtId="0" fontId="13" fillId="0" borderId="0" xfId="0" applyFont="1" applyAlignment="1">
      <alignment horizontal="center" vertical="center"/>
    </xf>
    <xf numFmtId="0" fontId="16" fillId="0" borderId="0" xfId="0" applyFont="1" applyAlignment="1">
      <alignment horizontal="center" vertical="center"/>
    </xf>
    <xf numFmtId="0" fontId="16" fillId="0" borderId="8" xfId="0" applyFont="1" applyBorder="1" applyAlignment="1">
      <alignment horizontal="center" vertical="center"/>
    </xf>
    <xf numFmtId="0" fontId="19" fillId="0" borderId="2" xfId="0" applyFont="1" applyBorder="1" applyAlignment="1" applyProtection="1">
      <alignment horizontal="center" vertical="center" wrapText="1"/>
      <protection locked="0"/>
    </xf>
    <xf numFmtId="0" fontId="19" fillId="0" borderId="1" xfId="0" applyFont="1" applyBorder="1" applyAlignment="1" applyProtection="1">
      <alignment horizontal="center" vertical="center" wrapText="1"/>
      <protection locked="0"/>
    </xf>
    <xf numFmtId="0" fontId="19" fillId="0" borderId="0" xfId="0" applyFont="1" applyAlignment="1" applyProtection="1">
      <alignment horizontal="center" vertical="center" wrapText="1"/>
      <protection locked="0"/>
    </xf>
    <xf numFmtId="0" fontId="23" fillId="0" borderId="1" xfId="0" applyFont="1" applyBorder="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0" fontId="15" fillId="0" borderId="1" xfId="0" applyFont="1" applyBorder="1" applyAlignment="1">
      <alignment horizontal="center" vertical="center" wrapText="1"/>
    </xf>
    <xf numFmtId="0" fontId="19" fillId="0" borderId="1" xfId="0" applyFont="1" applyBorder="1" applyAlignment="1">
      <alignment horizontal="center" vertical="center"/>
    </xf>
    <xf numFmtId="0" fontId="25" fillId="0" borderId="1" xfId="0" applyFont="1" applyBorder="1" applyAlignment="1">
      <alignment horizontal="center" vertical="center"/>
    </xf>
    <xf numFmtId="0" fontId="19" fillId="0" borderId="0" xfId="0" applyFont="1" applyAlignment="1">
      <alignment horizontal="center" vertical="center"/>
    </xf>
    <xf numFmtId="0" fontId="24" fillId="0" borderId="0" xfId="0" applyFont="1" applyAlignment="1">
      <alignment horizontal="center" vertical="center"/>
    </xf>
    <xf numFmtId="0" fontId="29" fillId="0" borderId="0" xfId="0" applyFont="1" applyAlignment="1" applyProtection="1">
      <alignment horizontal="center" vertical="center"/>
      <protection locked="0"/>
    </xf>
    <xf numFmtId="0" fontId="6"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7" fillId="0" borderId="0" xfId="0" applyFont="1" applyAlignment="1" applyProtection="1">
      <alignment horizontal="left" vertical="center"/>
      <protection locked="0"/>
    </xf>
    <xf numFmtId="0" fontId="6" fillId="0" borderId="0" xfId="0" applyFont="1" applyAlignment="1" applyProtection="1">
      <alignment horizontal="left" vertical="center"/>
      <protection locked="0"/>
    </xf>
    <xf numFmtId="0" fontId="6"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pplyProtection="1">
      <alignment horizontal="left" vertical="center"/>
      <protection locked="0"/>
    </xf>
    <xf numFmtId="0" fontId="10" fillId="0" borderId="0" xfId="0" applyFont="1" applyAlignment="1" applyProtection="1">
      <alignment horizontal="left" vertical="center"/>
      <protection locked="0"/>
    </xf>
    <xf numFmtId="0" fontId="11" fillId="0" borderId="0" xfId="0" applyFont="1" applyAlignment="1">
      <alignment horizontal="left" vertical="center"/>
    </xf>
    <xf numFmtId="0" fontId="19" fillId="0" borderId="0" xfId="1" applyNumberFormat="1" applyFont="1" applyAlignment="1" applyProtection="1">
      <alignment horizontal="right" vertical="center"/>
      <protection locked="0"/>
    </xf>
    <xf numFmtId="43" fontId="19" fillId="0" borderId="1" xfId="4" applyNumberFormat="1" applyFont="1" applyBorder="1" applyAlignment="1">
      <alignment horizontal="right" vertical="center"/>
    </xf>
    <xf numFmtId="0" fontId="33" fillId="0" borderId="0" xfId="0" applyFont="1" applyAlignment="1">
      <alignment horizontal="center" vertical="center"/>
    </xf>
    <xf numFmtId="0" fontId="18" fillId="6" borderId="1" xfId="0" applyFont="1" applyFill="1" applyBorder="1" applyAlignment="1">
      <alignment vertical="center"/>
    </xf>
    <xf numFmtId="0" fontId="18" fillId="2" borderId="1" xfId="0" applyFont="1" applyFill="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20" fillId="0" borderId="4" xfId="0" applyFont="1" applyBorder="1" applyAlignment="1">
      <alignment horizontal="center" vertical="center"/>
    </xf>
    <xf numFmtId="0" fontId="19" fillId="0" borderId="4" xfId="0" applyFont="1" applyBorder="1" applyAlignment="1">
      <alignment horizontal="center" vertical="center"/>
    </xf>
    <xf numFmtId="0" fontId="18" fillId="0" borderId="4" xfId="0" applyFont="1" applyBorder="1" applyAlignment="1">
      <alignment horizontal="center" vertical="center"/>
    </xf>
    <xf numFmtId="0" fontId="19" fillId="0" borderId="3" xfId="0" applyFont="1" applyBorder="1" applyAlignment="1">
      <alignment horizontal="center" vertical="center"/>
    </xf>
    <xf numFmtId="0" fontId="18" fillId="0" borderId="0" xfId="0" applyFont="1" applyAlignment="1">
      <alignment horizontal="center" vertical="center"/>
    </xf>
    <xf numFmtId="0" fontId="17" fillId="5" borderId="6" xfId="0" applyFont="1" applyFill="1" applyBorder="1" applyAlignment="1" applyProtection="1">
      <alignment horizontal="center" vertical="center" wrapText="1"/>
      <protection locked="0"/>
    </xf>
    <xf numFmtId="0" fontId="15" fillId="0" borderId="0" xfId="0" applyFont="1" applyAlignment="1">
      <alignment horizontal="center" vertical="center"/>
    </xf>
    <xf numFmtId="0" fontId="19" fillId="0" borderId="2" xfId="0" applyFont="1" applyBorder="1" applyAlignment="1">
      <alignment horizontal="center" vertical="center"/>
    </xf>
    <xf numFmtId="0" fontId="26" fillId="2" borderId="1" xfId="0" applyFont="1" applyFill="1" applyBorder="1" applyAlignment="1" applyProtection="1">
      <alignment horizontal="center" vertical="center"/>
      <protection locked="0"/>
    </xf>
    <xf numFmtId="0" fontId="27" fillId="0" borderId="2" xfId="0" applyFont="1" applyBorder="1" applyAlignment="1">
      <alignment horizontal="center" vertical="center"/>
    </xf>
    <xf numFmtId="0" fontId="25" fillId="3" borderId="2" xfId="0" applyFont="1" applyFill="1" applyBorder="1" applyAlignment="1" applyProtection="1">
      <alignment horizontal="center" vertical="center"/>
      <protection locked="0"/>
    </xf>
    <xf numFmtId="0" fontId="18" fillId="0" borderId="0" xfId="0" applyFont="1" applyAlignment="1" applyProtection="1">
      <alignment horizontal="center" vertical="center"/>
      <protection locked="0"/>
    </xf>
    <xf numFmtId="0" fontId="15" fillId="0" borderId="0" xfId="0" applyFont="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7" fillId="0" borderId="2" xfId="0" applyFont="1" applyBorder="1" applyAlignment="1">
      <alignment horizontal="right" vertical="center"/>
    </xf>
    <xf numFmtId="0" fontId="17" fillId="0" borderId="7" xfId="0" applyFont="1" applyBorder="1" applyAlignment="1">
      <alignment horizontal="center" vertical="center"/>
    </xf>
    <xf numFmtId="0" fontId="17" fillId="0" borderId="0" xfId="0" applyFont="1" applyAlignment="1">
      <alignment horizontal="center" vertical="center"/>
    </xf>
    <xf numFmtId="0" fontId="18" fillId="0" borderId="0" xfId="1" applyNumberFormat="1" applyFont="1" applyFill="1" applyAlignment="1">
      <alignment horizontal="right" vertical="center"/>
    </xf>
    <xf numFmtId="0" fontId="36" fillId="0" borderId="2" xfId="0" applyFont="1" applyBorder="1"/>
    <xf numFmtId="0" fontId="2" fillId="0" borderId="7" xfId="0" applyFont="1" applyBorder="1"/>
    <xf numFmtId="0" fontId="2" fillId="0" borderId="9" xfId="0" applyFont="1" applyBorder="1"/>
    <xf numFmtId="0" fontId="17" fillId="7" borderId="1" xfId="0" applyFont="1" applyFill="1" applyBorder="1" applyAlignment="1">
      <alignment vertical="center"/>
    </xf>
    <xf numFmtId="0" fontId="17" fillId="7" borderId="1" xfId="0" applyFont="1" applyFill="1" applyBorder="1" applyAlignment="1">
      <alignment horizontal="center" vertical="center" wrapText="1"/>
    </xf>
    <xf numFmtId="0" fontId="17" fillId="7" borderId="1" xfId="0" applyFont="1" applyFill="1" applyBorder="1" applyAlignment="1">
      <alignment horizontal="center" vertical="center"/>
    </xf>
    <xf numFmtId="0" fontId="17" fillId="7" borderId="1" xfId="0" applyFont="1" applyFill="1" applyBorder="1" applyAlignment="1">
      <alignment horizontal="right" vertical="center"/>
    </xf>
    <xf numFmtId="0" fontId="17" fillId="7" borderId="1" xfId="1" applyNumberFormat="1" applyFont="1" applyFill="1" applyBorder="1" applyAlignment="1">
      <alignment horizontal="right" vertical="center"/>
    </xf>
    <xf numFmtId="170" fontId="17" fillId="7" borderId="1" xfId="0" applyNumberFormat="1" applyFont="1" applyFill="1" applyBorder="1" applyAlignment="1">
      <alignment horizontal="right" vertical="center"/>
    </xf>
    <xf numFmtId="0" fontId="17" fillId="7" borderId="1" xfId="0" applyFont="1" applyFill="1" applyBorder="1" applyAlignment="1" applyProtection="1">
      <alignment horizontal="center" vertical="center"/>
      <protection locked="0"/>
    </xf>
    <xf numFmtId="0" fontId="21" fillId="7" borderId="1" xfId="0" applyFont="1" applyFill="1" applyBorder="1" applyAlignment="1" applyProtection="1">
      <alignment horizontal="center" vertical="center"/>
      <protection locked="0"/>
    </xf>
    <xf numFmtId="0" fontId="17" fillId="7" borderId="1" xfId="0" applyFont="1" applyFill="1" applyBorder="1" applyAlignment="1" applyProtection="1">
      <alignment horizontal="center" vertical="center" wrapText="1"/>
      <protection locked="0"/>
    </xf>
    <xf numFmtId="0" fontId="17" fillId="7" borderId="2" xfId="0" applyFont="1" applyFill="1" applyBorder="1" applyAlignment="1">
      <alignment horizontal="right" vertical="center"/>
    </xf>
    <xf numFmtId="0" fontId="17" fillId="7" borderId="7" xfId="0" applyFont="1" applyFill="1" applyBorder="1" applyAlignment="1">
      <alignment horizontal="center" vertical="center"/>
    </xf>
    <xf numFmtId="0" fontId="18" fillId="7" borderId="0" xfId="1" applyNumberFormat="1" applyFont="1" applyFill="1" applyAlignment="1">
      <alignment horizontal="right" vertical="center"/>
    </xf>
    <xf numFmtId="170" fontId="18" fillId="7" borderId="0" xfId="0" applyNumberFormat="1" applyFont="1" applyFill="1" applyAlignment="1">
      <alignment horizontal="right" vertical="center"/>
    </xf>
    <xf numFmtId="0" fontId="23" fillId="7" borderId="1" xfId="0" applyFont="1" applyFill="1" applyBorder="1" applyAlignment="1">
      <alignment horizontal="center" vertical="center"/>
    </xf>
    <xf numFmtId="0" fontId="11" fillId="7" borderId="0" xfId="0" applyFont="1" applyFill="1" applyAlignment="1">
      <alignment horizontal="center" vertical="center" wrapText="1"/>
    </xf>
    <xf numFmtId="0" fontId="11" fillId="7" borderId="0" xfId="0" applyFont="1" applyFill="1" applyAlignment="1">
      <alignment horizontal="right" vertical="center" wrapText="1"/>
    </xf>
    <xf numFmtId="170" fontId="11" fillId="7" borderId="0" xfId="0" applyNumberFormat="1" applyFont="1" applyFill="1" applyAlignment="1">
      <alignment horizontal="right" vertical="center" wrapText="1"/>
    </xf>
    <xf numFmtId="0" fontId="17" fillId="7" borderId="2" xfId="0" applyFont="1" applyFill="1" applyBorder="1" applyAlignment="1">
      <alignment horizontal="center" vertical="center"/>
    </xf>
    <xf numFmtId="0" fontId="21" fillId="7" borderId="7" xfId="0" applyFont="1" applyFill="1" applyBorder="1" applyAlignment="1">
      <alignment horizontal="center" vertical="center"/>
    </xf>
    <xf numFmtId="0" fontId="11" fillId="0" borderId="0" xfId="0" applyFont="1" applyAlignment="1" applyProtection="1">
      <alignment vertical="center"/>
      <protection locked="0"/>
    </xf>
    <xf numFmtId="0" fontId="19" fillId="0" borderId="1" xfId="0" applyFont="1" applyBorder="1" applyAlignment="1">
      <alignment horizontal="center"/>
    </xf>
    <xf numFmtId="2" fontId="19" fillId="0" borderId="1" xfId="1" applyNumberFormat="1" applyFont="1" applyBorder="1" applyAlignment="1" applyProtection="1">
      <alignment horizontal="right" vertical="center"/>
    </xf>
    <xf numFmtId="43" fontId="19" fillId="0" borderId="1" xfId="4" applyNumberFormat="1" applyFont="1" applyBorder="1" applyAlignment="1" applyProtection="1">
      <alignment horizontal="right" vertical="center"/>
    </xf>
    <xf numFmtId="0" fontId="18" fillId="2" borderId="2" xfId="0" applyFont="1" applyFill="1" applyBorder="1" applyAlignment="1">
      <alignment horizontal="right" vertical="center"/>
    </xf>
    <xf numFmtId="0" fontId="18" fillId="2" borderId="9" xfId="0" applyFont="1" applyFill="1" applyBorder="1" applyAlignment="1">
      <alignment horizontal="right" vertical="center"/>
    </xf>
    <xf numFmtId="0" fontId="31" fillId="0" borderId="0" xfId="0" applyFont="1" applyAlignment="1">
      <alignment vertical="center"/>
    </xf>
    <xf numFmtId="0" fontId="1" fillId="0" borderId="0" xfId="0" applyFont="1" applyAlignment="1">
      <alignment vertical="center"/>
    </xf>
    <xf numFmtId="0" fontId="37" fillId="0" borderId="0" xfId="2" applyFont="1" applyAlignment="1" applyProtection="1">
      <alignment vertical="center"/>
    </xf>
    <xf numFmtId="0" fontId="6" fillId="0" borderId="10" xfId="0" applyFont="1" applyBorder="1" applyAlignment="1" applyProtection="1">
      <alignment horizontal="left" vertical="center"/>
      <protection locked="0"/>
    </xf>
    <xf numFmtId="0" fontId="12" fillId="7" borderId="0" xfId="0" applyFont="1" applyFill="1" applyAlignment="1">
      <alignment horizontal="center" vertical="center"/>
    </xf>
    <xf numFmtId="17" fontId="7" fillId="0" borderId="0" xfId="0" applyNumberFormat="1" applyFont="1" applyAlignment="1">
      <alignment horizontal="center" vertical="center"/>
    </xf>
    <xf numFmtId="0" fontId="7" fillId="0" borderId="0" xfId="0" applyFont="1" applyAlignment="1">
      <alignment horizontal="center" vertical="center"/>
    </xf>
    <xf numFmtId="0" fontId="6" fillId="0" borderId="0" xfId="0" applyFont="1" applyAlignment="1">
      <alignment horizontal="left" vertical="center"/>
    </xf>
    <xf numFmtId="0" fontId="33" fillId="0" borderId="0" xfId="0" applyFont="1" applyAlignment="1">
      <alignment horizontal="center" vertical="center"/>
    </xf>
    <xf numFmtId="165" fontId="6" fillId="0" borderId="0" xfId="0" applyNumberFormat="1" applyFont="1" applyAlignment="1" applyProtection="1">
      <alignment vertical="center" wrapText="1"/>
      <protection locked="0"/>
    </xf>
    <xf numFmtId="0" fontId="6" fillId="0" borderId="0" xfId="0" applyFont="1" applyAlignment="1" applyProtection="1">
      <alignment vertical="center" wrapText="1"/>
      <protection locked="0"/>
    </xf>
  </cellXfs>
  <cellStyles count="5">
    <cellStyle name="Euro" xfId="1" xr:uid="{00000000-0005-0000-0000-000000000000}"/>
    <cellStyle name="Hyperlink" xfId="2" builtinId="8"/>
    <cellStyle name="Procent" xfId="3" builtinId="5"/>
    <cellStyle name="Standaard" xfId="0" builtinId="0"/>
    <cellStyle name="Valuta" xfId="4" builtinId="4"/>
  </cellStyles>
  <dxfs count="0"/>
  <tableStyles count="0" defaultTableStyle="TableStyleMedium9" defaultPivotStyle="PivotStyleLight16"/>
  <colors>
    <mruColors>
      <color rgb="FF28689C"/>
      <color rgb="FF004B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223632</xdr:colOff>
      <xdr:row>1</xdr:row>
      <xdr:rowOff>66260</xdr:rowOff>
    </xdr:from>
    <xdr:to>
      <xdr:col>11</xdr:col>
      <xdr:colOff>465585</xdr:colOff>
      <xdr:row>7</xdr:row>
      <xdr:rowOff>182217</xdr:rowOff>
    </xdr:to>
    <xdr:pic>
      <xdr:nvPicPr>
        <xdr:cNvPr id="4" name="Afbeelding 3">
          <a:extLst>
            <a:ext uri="{FF2B5EF4-FFF2-40B4-BE49-F238E27FC236}">
              <a16:creationId xmlns:a16="http://schemas.microsoft.com/office/drawing/2014/main" id="{7BF9963A-A271-5BC8-A7B3-A0F4BFB4524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09045" y="256760"/>
          <a:ext cx="2030996" cy="1258957"/>
        </a:xfrm>
        <a:prstGeom prst="rect">
          <a:avLst/>
        </a:prstGeom>
      </xdr:spPr>
    </xdr:pic>
    <xdr:clientData/>
  </xdr:twoCellAnchor>
</xdr:wsDr>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dderijk@d-r.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4"/>
  <sheetViews>
    <sheetView tabSelected="1" zoomScale="115" zoomScaleNormal="115" workbookViewId="0">
      <selection activeCell="A11" sqref="A11:L11"/>
    </sheetView>
  </sheetViews>
  <sheetFormatPr defaultColWidth="8.875" defaultRowHeight="15"/>
  <cols>
    <col min="1" max="1" width="18.25" style="76" customWidth="1"/>
    <col min="2" max="2" width="58.625" style="1" customWidth="1"/>
    <col min="3" max="3" width="7.125" style="1" customWidth="1"/>
    <col min="4" max="4" width="5.75" style="1" customWidth="1"/>
    <col min="5" max="5" width="7.75" style="1" customWidth="1"/>
    <col min="6" max="6" width="9.125" style="1" customWidth="1"/>
    <col min="7" max="7" width="6.875" style="1" customWidth="1"/>
    <col min="8" max="8" width="7.125" style="1" customWidth="1"/>
    <col min="9" max="9" width="6.125" style="1" customWidth="1"/>
    <col min="10" max="10" width="4.625" style="1" customWidth="1"/>
    <col min="11" max="11" width="18.75" style="63" customWidth="1"/>
    <col min="12" max="12" width="15.125" style="61" customWidth="1"/>
    <col min="13" max="16384" width="8.875" style="1"/>
  </cols>
  <sheetData>
    <row r="1" spans="1:14">
      <c r="A1" s="159"/>
      <c r="B1" s="159"/>
      <c r="C1" s="159"/>
      <c r="D1" s="159"/>
      <c r="E1" s="159"/>
      <c r="F1" s="159"/>
      <c r="G1" s="159"/>
      <c r="H1" s="159"/>
      <c r="I1" s="159"/>
      <c r="J1" s="159"/>
      <c r="K1" s="159"/>
      <c r="L1" s="159"/>
    </row>
    <row r="2" spans="1:14" ht="15" customHeight="1">
      <c r="A2" s="97" t="s">
        <v>100</v>
      </c>
      <c r="B2" s="98"/>
      <c r="C2" s="98"/>
      <c r="D2" s="98"/>
      <c r="E2" s="98"/>
      <c r="F2" s="98"/>
      <c r="G2" s="99"/>
      <c r="H2" s="99"/>
      <c r="I2" s="163"/>
      <c r="J2" s="163"/>
      <c r="K2" s="163"/>
      <c r="L2" s="163"/>
    </row>
    <row r="3" spans="1:14" ht="15" customHeight="1">
      <c r="A3" s="100" t="s">
        <v>123</v>
      </c>
      <c r="B3" s="101"/>
      <c r="C3" s="98"/>
      <c r="D3" s="98"/>
      <c r="E3" s="98"/>
      <c r="F3" s="98"/>
      <c r="G3" s="99"/>
      <c r="H3" s="99"/>
      <c r="I3" s="163"/>
      <c r="J3" s="163"/>
      <c r="K3" s="163"/>
      <c r="L3" s="163"/>
    </row>
    <row r="4" spans="1:14" s="4" customFormat="1" ht="15" customHeight="1">
      <c r="A4" s="100" t="s">
        <v>122</v>
      </c>
      <c r="B4" s="102"/>
      <c r="C4" s="98"/>
      <c r="D4" s="98"/>
      <c r="E4" s="98"/>
      <c r="F4" s="98"/>
      <c r="G4" s="103"/>
      <c r="H4" s="103"/>
      <c r="I4" s="163"/>
      <c r="J4" s="163"/>
      <c r="K4" s="163"/>
      <c r="L4" s="163"/>
    </row>
    <row r="5" spans="1:14" s="4" customFormat="1" ht="15" customHeight="1">
      <c r="A5" s="100" t="s">
        <v>1</v>
      </c>
      <c r="B5" s="101"/>
      <c r="C5" s="98"/>
      <c r="D5" s="98"/>
      <c r="E5" s="98"/>
      <c r="F5" s="98"/>
      <c r="G5" s="103"/>
      <c r="H5" s="103"/>
      <c r="I5" s="163"/>
      <c r="J5" s="163"/>
      <c r="K5" s="163"/>
      <c r="L5" s="163"/>
    </row>
    <row r="6" spans="1:14" s="4" customFormat="1" ht="15" customHeight="1">
      <c r="A6" s="100" t="s">
        <v>3</v>
      </c>
      <c r="B6" s="101"/>
      <c r="C6" s="98"/>
      <c r="D6" s="98"/>
      <c r="E6" s="98"/>
      <c r="F6" s="98"/>
      <c r="G6" s="103"/>
      <c r="H6" s="103"/>
      <c r="I6" s="163"/>
      <c r="J6" s="163"/>
      <c r="K6" s="163"/>
      <c r="L6" s="163"/>
    </row>
    <row r="7" spans="1:14" s="4" customFormat="1" ht="15" customHeight="1">
      <c r="A7" s="100" t="s">
        <v>2</v>
      </c>
      <c r="B7" s="101"/>
      <c r="C7" s="98"/>
      <c r="D7" s="98"/>
      <c r="E7" s="98"/>
      <c r="F7" s="98"/>
      <c r="G7" s="103"/>
      <c r="H7" s="103"/>
      <c r="I7" s="163"/>
      <c r="J7" s="163"/>
      <c r="K7" s="163"/>
      <c r="L7" s="163"/>
    </row>
    <row r="8" spans="1:14" s="4" customFormat="1" ht="15" customHeight="1">
      <c r="A8" s="100" t="s">
        <v>121</v>
      </c>
      <c r="B8" s="101"/>
      <c r="C8" s="98"/>
      <c r="D8" s="98"/>
      <c r="E8" s="98"/>
      <c r="F8" s="98"/>
      <c r="G8" s="103"/>
      <c r="H8" s="103"/>
      <c r="I8" s="163"/>
      <c r="J8" s="163"/>
      <c r="K8" s="163"/>
      <c r="L8" s="163"/>
    </row>
    <row r="9" spans="1:14" s="4" customFormat="1" ht="15" customHeight="1">
      <c r="A9" s="80"/>
      <c r="B9" s="3"/>
      <c r="C9" s="2"/>
      <c r="D9" s="2"/>
      <c r="E9" s="2"/>
      <c r="F9" s="2"/>
      <c r="I9" s="76"/>
      <c r="J9" s="76"/>
      <c r="K9" s="76"/>
      <c r="L9" s="76"/>
    </row>
    <row r="10" spans="1:14" s="4" customFormat="1" ht="27" customHeight="1">
      <c r="A10" s="160" t="s">
        <v>89</v>
      </c>
      <c r="B10" s="160"/>
      <c r="C10" s="160"/>
      <c r="D10" s="160"/>
      <c r="E10" s="160"/>
      <c r="F10" s="160"/>
      <c r="G10" s="160"/>
      <c r="H10" s="160"/>
      <c r="I10" s="160"/>
      <c r="J10" s="160"/>
      <c r="K10" s="160"/>
      <c r="L10" s="160"/>
    </row>
    <row r="11" spans="1:14" ht="28.9" customHeight="1">
      <c r="A11" s="161">
        <v>46023</v>
      </c>
      <c r="B11" s="162"/>
      <c r="C11" s="162"/>
      <c r="D11" s="162"/>
      <c r="E11" s="162"/>
      <c r="F11" s="162"/>
      <c r="G11" s="162"/>
      <c r="H11" s="162"/>
      <c r="I11" s="162"/>
      <c r="J11" s="162"/>
      <c r="K11" s="162"/>
      <c r="L11" s="162"/>
    </row>
    <row r="12" spans="1:14" ht="19.149999999999999" customHeight="1">
      <c r="A12" s="81" t="s">
        <v>90</v>
      </c>
      <c r="B12" s="32" t="s">
        <v>134</v>
      </c>
      <c r="C12" s="5" t="s">
        <v>91</v>
      </c>
      <c r="D12" s="77"/>
      <c r="E12" s="156" t="s">
        <v>93</v>
      </c>
      <c r="F12" s="157"/>
      <c r="G12" s="157"/>
      <c r="H12" s="157"/>
      <c r="I12" s="164" t="s">
        <v>110</v>
      </c>
      <c r="J12" s="164"/>
      <c r="K12" s="164"/>
      <c r="L12" s="164"/>
      <c r="M12" s="6"/>
      <c r="N12" s="6"/>
    </row>
    <row r="13" spans="1:14" ht="16.899999999999999" customHeight="1">
      <c r="A13" s="82"/>
      <c r="B13" s="150" t="s">
        <v>3</v>
      </c>
      <c r="C13" s="5" t="s">
        <v>94</v>
      </c>
      <c r="D13" s="78"/>
      <c r="E13" s="158" t="s">
        <v>127</v>
      </c>
      <c r="F13" s="156"/>
      <c r="G13" s="156"/>
      <c r="H13" s="156"/>
      <c r="I13" s="164"/>
      <c r="J13" s="164"/>
      <c r="K13" s="164"/>
      <c r="L13" s="164"/>
      <c r="M13" s="6"/>
      <c r="N13" s="6"/>
    </row>
    <row r="14" spans="1:14" ht="16.899999999999999" customHeight="1">
      <c r="A14" s="82"/>
      <c r="B14" s="150"/>
      <c r="C14" s="5" t="s">
        <v>95</v>
      </c>
      <c r="D14" s="78"/>
      <c r="E14" s="156" t="s">
        <v>97</v>
      </c>
      <c r="F14" s="157"/>
      <c r="G14" s="157"/>
      <c r="H14" s="157"/>
      <c r="I14" s="164"/>
      <c r="J14" s="164"/>
      <c r="K14" s="164"/>
      <c r="L14" s="164"/>
      <c r="M14" s="6"/>
      <c r="N14" s="6"/>
    </row>
    <row r="15" spans="1:14" ht="16.899999999999999" customHeight="1">
      <c r="A15" s="82"/>
      <c r="C15" s="7" t="s">
        <v>96</v>
      </c>
      <c r="E15" s="156" t="s">
        <v>98</v>
      </c>
      <c r="F15" s="157"/>
      <c r="G15" s="157"/>
      <c r="H15" s="157"/>
      <c r="I15" s="164"/>
      <c r="J15" s="164"/>
      <c r="K15" s="164"/>
      <c r="L15" s="164"/>
    </row>
    <row r="16" spans="1:14" ht="16.899999999999999" customHeight="1">
      <c r="A16" s="82"/>
      <c r="B16" s="4"/>
      <c r="I16" s="106"/>
      <c r="J16" s="106"/>
      <c r="K16" s="106"/>
      <c r="L16" s="106"/>
    </row>
    <row r="17" spans="1:16" ht="16.899999999999999" customHeight="1">
      <c r="A17" s="83"/>
      <c r="B17" s="9"/>
      <c r="C17" s="8"/>
      <c r="D17" s="8"/>
      <c r="E17" s="8"/>
      <c r="F17" s="8"/>
      <c r="G17" s="8"/>
      <c r="H17" s="8"/>
      <c r="I17" s="79"/>
      <c r="J17" s="79"/>
      <c r="K17" s="79"/>
      <c r="L17" s="79"/>
    </row>
    <row r="18" spans="1:16" s="10" customFormat="1" ht="27.75" customHeight="1">
      <c r="A18" s="132" t="s">
        <v>8</v>
      </c>
      <c r="B18" s="131" t="s">
        <v>9</v>
      </c>
      <c r="C18" s="133" t="s">
        <v>5</v>
      </c>
      <c r="D18" s="133" t="s">
        <v>16</v>
      </c>
      <c r="E18" s="133" t="s">
        <v>4</v>
      </c>
      <c r="F18" s="133" t="s">
        <v>10</v>
      </c>
      <c r="G18" s="133" t="s">
        <v>125</v>
      </c>
      <c r="H18" s="133" t="s">
        <v>17</v>
      </c>
      <c r="I18" s="134"/>
      <c r="J18" s="134"/>
      <c r="K18" s="135" t="s">
        <v>7</v>
      </c>
      <c r="L18" s="136" t="s">
        <v>6</v>
      </c>
    </row>
    <row r="19" spans="1:16" s="10" customFormat="1" ht="18.75" customHeight="1">
      <c r="A19" s="11">
        <v>80912280</v>
      </c>
      <c r="B19" s="154" t="s">
        <v>25</v>
      </c>
      <c r="C19" s="155"/>
      <c r="D19" s="12"/>
      <c r="E19" s="13"/>
      <c r="F19" s="13"/>
      <c r="G19" s="13"/>
      <c r="H19" s="13"/>
      <c r="I19" s="13"/>
      <c r="J19" s="13"/>
      <c r="K19" s="14"/>
      <c r="L19" s="15"/>
    </row>
    <row r="20" spans="1:16" s="10" customFormat="1" ht="15.75" customHeight="1">
      <c r="A20" s="84">
        <v>60890400</v>
      </c>
      <c r="B20" s="16" t="s">
        <v>111</v>
      </c>
      <c r="C20" s="108">
        <v>1</v>
      </c>
      <c r="D20" s="109">
        <f>C20*6</f>
        <v>6</v>
      </c>
      <c r="E20" s="90">
        <f>C20*6</f>
        <v>6</v>
      </c>
      <c r="F20" s="90">
        <f>C20*73</f>
        <v>73</v>
      </c>
      <c r="G20" s="90">
        <f>C20*6</f>
        <v>6</v>
      </c>
      <c r="H20" s="90"/>
      <c r="I20" s="90"/>
      <c r="J20" s="90"/>
      <c r="K20" s="18">
        <v>1250</v>
      </c>
      <c r="L20" s="105">
        <f t="shared" ref="L20" si="0">C20*K20</f>
        <v>1250</v>
      </c>
    </row>
    <row r="21" spans="1:16" s="10" customFormat="1" ht="15" customHeight="1">
      <c r="A21" s="84">
        <v>60890401</v>
      </c>
      <c r="B21" s="16" t="s">
        <v>112</v>
      </c>
      <c r="C21" s="108">
        <v>1</v>
      </c>
      <c r="D21" s="109">
        <f>C21*6</f>
        <v>6</v>
      </c>
      <c r="E21" s="90">
        <f>C21*6</f>
        <v>6</v>
      </c>
      <c r="F21" s="90">
        <f>C21*24</f>
        <v>24</v>
      </c>
      <c r="G21" s="90">
        <f>C21*6</f>
        <v>6</v>
      </c>
      <c r="H21" s="90">
        <f>C21*4</f>
        <v>4</v>
      </c>
      <c r="I21" s="90"/>
      <c r="J21" s="90"/>
      <c r="K21" s="18">
        <v>899</v>
      </c>
      <c r="L21" s="105">
        <f t="shared" ref="L21" si="1">C21*K21</f>
        <v>899</v>
      </c>
    </row>
    <row r="22" spans="1:16" s="10" customFormat="1" ht="15" customHeight="1">
      <c r="A22" s="84">
        <v>60883079</v>
      </c>
      <c r="B22" s="16" t="s">
        <v>135</v>
      </c>
      <c r="C22" s="108">
        <v>0</v>
      </c>
      <c r="D22" s="109">
        <f>C22*6</f>
        <v>0</v>
      </c>
      <c r="E22" s="90">
        <f>C22*6</f>
        <v>0</v>
      </c>
      <c r="F22" s="90">
        <f>C22*24</f>
        <v>0</v>
      </c>
      <c r="G22" s="90">
        <f>C22*6</f>
        <v>0</v>
      </c>
      <c r="H22" s="90">
        <f>C22*4</f>
        <v>0</v>
      </c>
      <c r="I22" s="90"/>
      <c r="J22" s="90"/>
      <c r="K22" s="18">
        <v>95</v>
      </c>
      <c r="L22" s="105">
        <f t="shared" ref="L22" si="2">C22*K22</f>
        <v>0</v>
      </c>
    </row>
    <row r="23" spans="1:16" s="10" customFormat="1" ht="16.5" customHeight="1">
      <c r="A23" s="84" t="s">
        <v>3</v>
      </c>
      <c r="B23" s="20" t="s">
        <v>27</v>
      </c>
      <c r="C23" s="110">
        <f>D23</f>
        <v>12</v>
      </c>
      <c r="D23" s="111">
        <f>SUM(D20:D21)</f>
        <v>12</v>
      </c>
      <c r="E23" s="90"/>
      <c r="F23" s="90"/>
      <c r="G23" s="90"/>
      <c r="H23" s="90"/>
      <c r="I23" s="90"/>
      <c r="J23" s="90"/>
      <c r="K23" s="18" t="s">
        <v>3</v>
      </c>
      <c r="L23" s="19" t="s">
        <v>3</v>
      </c>
    </row>
    <row r="24" spans="1:16" s="10" customFormat="1" ht="18" customHeight="1">
      <c r="A24" s="84"/>
      <c r="B24" s="21"/>
      <c r="C24" s="112" t="s">
        <v>13</v>
      </c>
      <c r="D24" s="112"/>
      <c r="E24" s="112">
        <f>SUM(E20:E23)</f>
        <v>12</v>
      </c>
      <c r="F24" s="112">
        <f>SUM(F20:F23)</f>
        <v>97</v>
      </c>
      <c r="G24" s="112">
        <f>SUM(G20:G23)</f>
        <v>12</v>
      </c>
      <c r="H24" s="112">
        <f>SUM(H20:H23)</f>
        <v>4</v>
      </c>
      <c r="I24" s="112"/>
      <c r="J24" s="112"/>
      <c r="K24" s="22" t="s">
        <v>11</v>
      </c>
      <c r="L24" s="23">
        <f>SUM(L20:L23)</f>
        <v>2149</v>
      </c>
    </row>
    <row r="25" spans="1:16" ht="30">
      <c r="A25" s="84"/>
      <c r="B25" s="131" t="s">
        <v>28</v>
      </c>
      <c r="C25" s="137"/>
      <c r="D25" s="138"/>
      <c r="E25" s="139" t="s">
        <v>20</v>
      </c>
      <c r="F25" s="139" t="s">
        <v>21</v>
      </c>
      <c r="G25" s="139" t="s">
        <v>23</v>
      </c>
      <c r="H25" s="139" t="s">
        <v>22</v>
      </c>
      <c r="I25" s="139" t="s">
        <v>14</v>
      </c>
      <c r="J25" s="139" t="s">
        <v>15</v>
      </c>
      <c r="K25" s="135" t="s">
        <v>7</v>
      </c>
      <c r="L25" s="136" t="s">
        <v>6</v>
      </c>
      <c r="M25" s="26"/>
      <c r="N25" s="26"/>
      <c r="O25" s="27"/>
      <c r="P25" s="26"/>
    </row>
    <row r="26" spans="1:16" ht="14.45" customHeight="1">
      <c r="A26" s="84">
        <v>60882114</v>
      </c>
      <c r="B26" s="107" t="s">
        <v>129</v>
      </c>
      <c r="C26" s="108">
        <v>1</v>
      </c>
      <c r="D26" s="109">
        <f>C26*2</f>
        <v>2</v>
      </c>
      <c r="E26" s="90"/>
      <c r="F26" s="90"/>
      <c r="G26" s="90"/>
      <c r="H26" s="90"/>
      <c r="I26" s="90"/>
      <c r="J26" s="90"/>
      <c r="K26" s="18">
        <v>950</v>
      </c>
      <c r="L26" s="105">
        <f t="shared" ref="L26:L35" si="3">C26*K26</f>
        <v>950</v>
      </c>
      <c r="M26" s="165"/>
      <c r="N26" s="165"/>
      <c r="O26" s="27"/>
      <c r="P26" s="26"/>
    </row>
    <row r="27" spans="1:16" ht="14.25" customHeight="1" thickBot="1">
      <c r="A27" s="84">
        <v>60883101</v>
      </c>
      <c r="B27" s="107" t="s">
        <v>130</v>
      </c>
      <c r="C27" s="108">
        <v>1</v>
      </c>
      <c r="D27" s="109">
        <f>C27*3</f>
        <v>3</v>
      </c>
      <c r="E27" s="113"/>
      <c r="F27" s="113"/>
      <c r="G27" s="113"/>
      <c r="H27" s="113"/>
      <c r="I27" s="113"/>
      <c r="J27" s="113"/>
      <c r="K27" s="18">
        <v>490</v>
      </c>
      <c r="L27" s="105">
        <f t="shared" si="3"/>
        <v>490</v>
      </c>
      <c r="M27" s="165"/>
      <c r="N27" s="165"/>
      <c r="O27" s="27"/>
      <c r="P27" s="26"/>
    </row>
    <row r="28" spans="1:16" ht="15" customHeight="1">
      <c r="A28" s="84">
        <v>60882113</v>
      </c>
      <c r="B28" s="107" t="s">
        <v>124</v>
      </c>
      <c r="C28" s="108">
        <v>1</v>
      </c>
      <c r="D28" s="109">
        <f>C28*1</f>
        <v>1</v>
      </c>
      <c r="E28" s="90"/>
      <c r="F28" s="90"/>
      <c r="G28" s="90"/>
      <c r="H28" s="90"/>
      <c r="I28" s="90"/>
      <c r="J28" s="90"/>
      <c r="K28" s="18">
        <v>695</v>
      </c>
      <c r="L28" s="105">
        <f>C28*K28</f>
        <v>695</v>
      </c>
      <c r="M28" s="165"/>
      <c r="N28" s="165"/>
      <c r="O28" s="27"/>
      <c r="P28" s="26"/>
    </row>
    <row r="29" spans="1:16" s="24" customFormat="1">
      <c r="A29" s="84">
        <v>60882102</v>
      </c>
      <c r="B29" s="16" t="s">
        <v>103</v>
      </c>
      <c r="C29" s="108">
        <v>1</v>
      </c>
      <c r="D29" s="109">
        <f>C29</f>
        <v>1</v>
      </c>
      <c r="E29" s="90">
        <f>C29*4</f>
        <v>4</v>
      </c>
      <c r="F29" s="90"/>
      <c r="G29" s="90"/>
      <c r="H29" s="90"/>
      <c r="I29" s="90">
        <f>C29*8</f>
        <v>8</v>
      </c>
      <c r="J29" s="90">
        <f>C29*8</f>
        <v>8</v>
      </c>
      <c r="K29" s="18">
        <v>490</v>
      </c>
      <c r="L29" s="105">
        <f t="shared" si="3"/>
        <v>490</v>
      </c>
      <c r="M29" s="165"/>
      <c r="N29" s="166"/>
      <c r="O29" s="27"/>
      <c r="P29" s="26"/>
    </row>
    <row r="30" spans="1:16" s="24" customFormat="1">
      <c r="A30" s="84">
        <v>60882101</v>
      </c>
      <c r="B30" s="16" t="s">
        <v>104</v>
      </c>
      <c r="C30" s="108">
        <v>1</v>
      </c>
      <c r="D30" s="109">
        <f t="shared" ref="D30:D35" si="4">C30</f>
        <v>1</v>
      </c>
      <c r="E30" s="90">
        <f>C30*8</f>
        <v>8</v>
      </c>
      <c r="F30" s="90">
        <f>C30*4</f>
        <v>4</v>
      </c>
      <c r="G30" s="90"/>
      <c r="H30" s="90"/>
      <c r="I30" s="90">
        <f>C30*8</f>
        <v>8</v>
      </c>
      <c r="J30" s="90">
        <f>C30*8</f>
        <v>8</v>
      </c>
      <c r="K30" s="18">
        <v>375</v>
      </c>
      <c r="L30" s="105">
        <f t="shared" si="3"/>
        <v>375</v>
      </c>
      <c r="M30" s="165"/>
      <c r="N30" s="166"/>
      <c r="O30" s="27"/>
      <c r="P30" s="26"/>
    </row>
    <row r="31" spans="1:16" s="24" customFormat="1">
      <c r="A31" s="84">
        <v>60882103</v>
      </c>
      <c r="B31" s="16" t="s">
        <v>105</v>
      </c>
      <c r="C31" s="108">
        <v>1</v>
      </c>
      <c r="D31" s="109">
        <f t="shared" si="4"/>
        <v>1</v>
      </c>
      <c r="E31" s="90" t="s">
        <v>3</v>
      </c>
      <c r="F31" s="90"/>
      <c r="G31" s="90">
        <f>C31*8</f>
        <v>8</v>
      </c>
      <c r="H31" s="90">
        <f>C31*4</f>
        <v>4</v>
      </c>
      <c r="I31" s="90">
        <f>C31*8</f>
        <v>8</v>
      </c>
      <c r="J31" s="90">
        <f>C31*8</f>
        <v>8</v>
      </c>
      <c r="K31" s="18">
        <v>335</v>
      </c>
      <c r="L31" s="105">
        <f t="shared" si="3"/>
        <v>335</v>
      </c>
      <c r="M31" s="165"/>
      <c r="N31" s="166"/>
      <c r="O31" s="27"/>
      <c r="P31" s="26"/>
    </row>
    <row r="32" spans="1:16" s="24" customFormat="1">
      <c r="A32" s="84">
        <v>60882104</v>
      </c>
      <c r="B32" s="16" t="s">
        <v>106</v>
      </c>
      <c r="C32" s="108">
        <v>1</v>
      </c>
      <c r="D32" s="109">
        <f t="shared" si="4"/>
        <v>1</v>
      </c>
      <c r="E32" s="90"/>
      <c r="F32" s="90"/>
      <c r="G32" s="90"/>
      <c r="H32" s="90">
        <f>C32*4</f>
        <v>4</v>
      </c>
      <c r="I32" s="90">
        <f>C32*8</f>
        <v>8</v>
      </c>
      <c r="J32" s="90">
        <f>C32*8</f>
        <v>8</v>
      </c>
      <c r="K32" s="18">
        <v>450</v>
      </c>
      <c r="L32" s="105">
        <f t="shared" si="3"/>
        <v>450</v>
      </c>
      <c r="M32" s="26"/>
      <c r="N32" s="27"/>
      <c r="O32" s="27"/>
      <c r="P32" s="26"/>
    </row>
    <row r="33" spans="1:16" ht="14.25" customHeight="1">
      <c r="A33" s="84">
        <v>60882106</v>
      </c>
      <c r="B33" s="16" t="s">
        <v>107</v>
      </c>
      <c r="C33" s="108">
        <v>0</v>
      </c>
      <c r="D33" s="109">
        <f t="shared" si="4"/>
        <v>0</v>
      </c>
      <c r="E33" s="90"/>
      <c r="F33" s="90">
        <f>C33*4</f>
        <v>0</v>
      </c>
      <c r="G33" s="90"/>
      <c r="H33" s="90">
        <f>C33*4</f>
        <v>0</v>
      </c>
      <c r="I33" s="90">
        <f>C33*8</f>
        <v>0</v>
      </c>
      <c r="J33" s="90">
        <f>C33*8</f>
        <v>0</v>
      </c>
      <c r="K33" s="18">
        <v>445</v>
      </c>
      <c r="L33" s="105">
        <f t="shared" si="3"/>
        <v>0</v>
      </c>
      <c r="M33" s="165"/>
      <c r="N33" s="166"/>
      <c r="O33" s="27"/>
      <c r="P33" s="26"/>
    </row>
    <row r="34" spans="1:16" ht="15" customHeight="1">
      <c r="A34" s="84">
        <v>60882134</v>
      </c>
      <c r="B34" s="16" t="s">
        <v>120</v>
      </c>
      <c r="C34" s="108">
        <v>0</v>
      </c>
      <c r="D34" s="109">
        <f>C34</f>
        <v>0</v>
      </c>
      <c r="E34" s="90">
        <f>C34*32</f>
        <v>0</v>
      </c>
      <c r="F34" s="90">
        <f>C34*16</f>
        <v>0</v>
      </c>
      <c r="G34" s="90">
        <f>C34*32</f>
        <v>0</v>
      </c>
      <c r="H34" s="90">
        <f>C34*16</f>
        <v>0</v>
      </c>
      <c r="I34" s="90"/>
      <c r="J34" s="90"/>
      <c r="K34" s="18">
        <v>875</v>
      </c>
      <c r="L34" s="105">
        <f>C34*K34</f>
        <v>0</v>
      </c>
      <c r="M34" s="165"/>
      <c r="N34" s="165"/>
      <c r="O34" s="27"/>
      <c r="P34" s="26"/>
    </row>
    <row r="35" spans="1:16" ht="14.25" customHeight="1">
      <c r="A35" s="84">
        <v>60882111</v>
      </c>
      <c r="B35" s="16" t="s">
        <v>102</v>
      </c>
      <c r="C35" s="108">
        <v>1</v>
      </c>
      <c r="D35" s="109">
        <f t="shared" si="4"/>
        <v>1</v>
      </c>
      <c r="E35" s="90">
        <f>C35*4</f>
        <v>4</v>
      </c>
      <c r="F35" s="90"/>
      <c r="G35" s="90">
        <f>C35*4</f>
        <v>4</v>
      </c>
      <c r="H35" s="90"/>
      <c r="I35" s="90"/>
      <c r="J35" s="90"/>
      <c r="K35" s="18">
        <v>550</v>
      </c>
      <c r="L35" s="105">
        <f t="shared" si="3"/>
        <v>550</v>
      </c>
      <c r="M35" s="26"/>
      <c r="N35" s="26"/>
      <c r="O35" s="27"/>
      <c r="P35" s="26"/>
    </row>
    <row r="36" spans="1:16" ht="13.5" customHeight="1">
      <c r="A36" s="84" t="s">
        <v>3</v>
      </c>
      <c r="B36" s="12" t="s">
        <v>24</v>
      </c>
      <c r="C36" s="111">
        <f>SUM(D26:D35)</f>
        <v>11</v>
      </c>
      <c r="D36" s="111">
        <f>SUM(D26:D35)</f>
        <v>11</v>
      </c>
      <c r="E36" s="111" t="s">
        <v>3</v>
      </c>
      <c r="F36" s="111" t="s">
        <v>3</v>
      </c>
      <c r="G36" s="111" t="s">
        <v>3</v>
      </c>
      <c r="H36" s="111" t="s">
        <v>3</v>
      </c>
      <c r="I36" s="111" t="s">
        <v>3</v>
      </c>
      <c r="J36" s="111" t="s">
        <v>3</v>
      </c>
      <c r="K36" s="25"/>
      <c r="L36" s="19"/>
      <c r="M36" s="26"/>
      <c r="N36" s="26"/>
      <c r="O36" s="27"/>
      <c r="P36" s="26"/>
    </row>
    <row r="37" spans="1:16">
      <c r="A37" s="85" t="s">
        <v>3</v>
      </c>
      <c r="B37" s="12" t="s">
        <v>29</v>
      </c>
      <c r="C37" s="90">
        <f>21-D36</f>
        <v>10</v>
      </c>
      <c r="D37" s="90"/>
      <c r="E37" s="90"/>
      <c r="F37" s="90"/>
      <c r="G37" s="90"/>
      <c r="H37" s="90"/>
      <c r="I37" s="90"/>
      <c r="J37" s="90"/>
      <c r="K37" s="25"/>
      <c r="L37" s="19"/>
      <c r="M37" s="165"/>
      <c r="N37" s="165"/>
      <c r="O37" s="27"/>
      <c r="P37" s="26"/>
    </row>
    <row r="38" spans="1:16">
      <c r="A38" s="85" t="s">
        <v>3</v>
      </c>
      <c r="B38" s="12" t="s">
        <v>30</v>
      </c>
      <c r="C38" s="90">
        <f>42-D36</f>
        <v>31</v>
      </c>
      <c r="D38" s="90"/>
      <c r="E38" s="90"/>
      <c r="F38" s="90"/>
      <c r="G38" s="90"/>
      <c r="H38" s="90"/>
      <c r="I38" s="90"/>
      <c r="J38" s="90"/>
      <c r="K38" s="25"/>
      <c r="L38" s="19"/>
      <c r="M38" s="165"/>
      <c r="N38" s="165"/>
      <c r="O38" s="27"/>
      <c r="P38" s="26"/>
    </row>
    <row r="39" spans="1:16" ht="13.5" customHeight="1">
      <c r="A39" s="85">
        <v>60882150</v>
      </c>
      <c r="B39" s="12" t="s">
        <v>31</v>
      </c>
      <c r="C39" s="108">
        <v>10</v>
      </c>
      <c r="D39" s="90"/>
      <c r="E39" s="90"/>
      <c r="F39" s="90"/>
      <c r="G39" s="90"/>
      <c r="H39" s="90"/>
      <c r="I39" s="90"/>
      <c r="J39" s="90"/>
      <c r="K39" s="18">
        <v>16</v>
      </c>
      <c r="L39" s="105">
        <f t="shared" ref="L39" si="5">C39*K39</f>
        <v>160</v>
      </c>
      <c r="M39" s="165"/>
      <c r="N39" s="165"/>
      <c r="O39" s="27"/>
      <c r="P39" s="26"/>
    </row>
    <row r="40" spans="1:16" ht="28.5" customHeight="1">
      <c r="A40" s="86" t="s">
        <v>3</v>
      </c>
      <c r="B40" s="28"/>
      <c r="C40" s="114"/>
      <c r="D40" s="114"/>
      <c r="E40" s="115" t="s">
        <v>20</v>
      </c>
      <c r="F40" s="115" t="s">
        <v>21</v>
      </c>
      <c r="G40" s="115" t="s">
        <v>23</v>
      </c>
      <c r="H40" s="115" t="s">
        <v>22</v>
      </c>
      <c r="I40" s="115" t="s">
        <v>14</v>
      </c>
      <c r="J40" s="115" t="s">
        <v>15</v>
      </c>
      <c r="K40" s="29" t="s">
        <v>3</v>
      </c>
      <c r="L40" s="30" t="s">
        <v>3</v>
      </c>
      <c r="M40" s="165"/>
      <c r="N40" s="165"/>
      <c r="O40" s="27"/>
      <c r="P40" s="26"/>
    </row>
    <row r="41" spans="1:16" ht="18" customHeight="1">
      <c r="A41" s="86" t="s">
        <v>3</v>
      </c>
      <c r="B41" s="140" t="s">
        <v>80</v>
      </c>
      <c r="C41" s="141" t="s">
        <v>3</v>
      </c>
      <c r="D41" s="141"/>
      <c r="E41" s="133">
        <f t="shared" ref="E41:J41" si="6">SUM(E29:E35)</f>
        <v>16</v>
      </c>
      <c r="F41" s="133">
        <f t="shared" si="6"/>
        <v>4</v>
      </c>
      <c r="G41" s="133">
        <f t="shared" si="6"/>
        <v>12</v>
      </c>
      <c r="H41" s="133">
        <f t="shared" si="6"/>
        <v>8</v>
      </c>
      <c r="I41" s="133">
        <f t="shared" si="6"/>
        <v>32</v>
      </c>
      <c r="J41" s="133">
        <f t="shared" si="6"/>
        <v>32</v>
      </c>
      <c r="K41" s="142"/>
      <c r="L41" s="143"/>
      <c r="M41" s="26"/>
      <c r="N41" s="26"/>
      <c r="O41" s="27"/>
      <c r="P41" s="26"/>
    </row>
    <row r="42" spans="1:16" ht="18" customHeight="1">
      <c r="A42" s="86"/>
      <c r="B42" s="124"/>
      <c r="C42" s="125"/>
      <c r="D42" s="125"/>
      <c r="E42" s="126"/>
      <c r="F42" s="126"/>
      <c r="G42" s="126"/>
      <c r="H42" s="126"/>
      <c r="I42" s="126"/>
      <c r="J42" s="126"/>
      <c r="K42" s="127"/>
      <c r="L42" s="31"/>
      <c r="M42" s="26"/>
      <c r="N42" s="26"/>
      <c r="O42" s="27"/>
      <c r="P42" s="26"/>
    </row>
    <row r="43" spans="1:16" s="10" customFormat="1" ht="25.5" customHeight="1">
      <c r="A43" s="87" t="s">
        <v>3</v>
      </c>
      <c r="B43" s="131" t="s">
        <v>26</v>
      </c>
      <c r="C43" s="133"/>
      <c r="D43" s="144"/>
      <c r="E43" s="145"/>
      <c r="F43" s="145"/>
      <c r="G43" s="145"/>
      <c r="H43" s="145"/>
      <c r="I43" s="145"/>
      <c r="J43" s="145"/>
      <c r="K43" s="146"/>
      <c r="L43" s="147"/>
      <c r="M43" s="32"/>
      <c r="N43" s="33"/>
    </row>
    <row r="44" spans="1:16" s="24" customFormat="1">
      <c r="A44" s="84" t="s">
        <v>61</v>
      </c>
      <c r="B44" s="16" t="s">
        <v>108</v>
      </c>
      <c r="C44" s="108">
        <v>1</v>
      </c>
      <c r="D44" s="109">
        <f>C44</f>
        <v>1</v>
      </c>
      <c r="E44" s="90" t="s">
        <v>3</v>
      </c>
      <c r="F44" s="90"/>
      <c r="G44" s="90"/>
      <c r="H44" s="90"/>
      <c r="I44" s="90" t="s">
        <v>3</v>
      </c>
      <c r="J44" s="90" t="s">
        <v>3</v>
      </c>
      <c r="K44" s="18">
        <v>1495</v>
      </c>
      <c r="L44" s="105">
        <f t="shared" ref="L44" si="7">C44*K44</f>
        <v>1495</v>
      </c>
      <c r="M44" s="165"/>
      <c r="N44" s="166"/>
      <c r="O44" s="27"/>
      <c r="P44" s="26"/>
    </row>
    <row r="45" spans="1:16" s="24" customFormat="1">
      <c r="A45" s="84" t="s">
        <v>62</v>
      </c>
      <c r="B45" s="16" t="s">
        <v>109</v>
      </c>
      <c r="C45" s="108">
        <v>0</v>
      </c>
      <c r="D45" s="109">
        <f>C45</f>
        <v>0</v>
      </c>
      <c r="E45" s="90"/>
      <c r="F45" s="90"/>
      <c r="G45" s="90"/>
      <c r="H45" s="90"/>
      <c r="I45" s="90" t="s">
        <v>3</v>
      </c>
      <c r="J45" s="90" t="s">
        <v>3</v>
      </c>
      <c r="K45" s="18">
        <v>1995</v>
      </c>
      <c r="L45" s="105">
        <f t="shared" ref="L45:L47" si="8">C45*K45</f>
        <v>0</v>
      </c>
      <c r="M45" s="165"/>
      <c r="N45" s="166"/>
      <c r="O45" s="27"/>
      <c r="P45" s="26"/>
    </row>
    <row r="46" spans="1:16" s="24" customFormat="1">
      <c r="A46" s="84">
        <v>10551000</v>
      </c>
      <c r="B46" s="16" t="s">
        <v>84</v>
      </c>
      <c r="C46" s="108">
        <v>0</v>
      </c>
      <c r="D46" s="109">
        <f>C46</f>
        <v>0</v>
      </c>
      <c r="E46" s="90"/>
      <c r="F46" s="90"/>
      <c r="G46" s="90"/>
      <c r="H46" s="90"/>
      <c r="I46" s="90" t="s">
        <v>3</v>
      </c>
      <c r="J46" s="90" t="s">
        <v>3</v>
      </c>
      <c r="K46" s="18">
        <v>95</v>
      </c>
      <c r="L46" s="105">
        <f t="shared" si="8"/>
        <v>0</v>
      </c>
      <c r="M46" s="165"/>
      <c r="N46" s="166"/>
      <c r="O46" s="27"/>
      <c r="P46" s="26"/>
    </row>
    <row r="47" spans="1:16" s="24" customFormat="1">
      <c r="A47" s="84">
        <v>60883073</v>
      </c>
      <c r="B47" s="16" t="s">
        <v>85</v>
      </c>
      <c r="C47" s="108">
        <v>0</v>
      </c>
      <c r="D47" s="109">
        <f>C47</f>
        <v>0</v>
      </c>
      <c r="E47" s="90"/>
      <c r="F47" s="90"/>
      <c r="G47" s="90"/>
      <c r="H47" s="90"/>
      <c r="I47" s="90" t="s">
        <v>3</v>
      </c>
      <c r="J47" s="90" t="s">
        <v>3</v>
      </c>
      <c r="K47" s="18">
        <v>450</v>
      </c>
      <c r="L47" s="105">
        <f t="shared" si="8"/>
        <v>0</v>
      </c>
      <c r="M47" s="165"/>
      <c r="N47" s="166"/>
      <c r="O47" s="27"/>
      <c r="P47" s="26"/>
    </row>
    <row r="48" spans="1:16" ht="18" customHeight="1">
      <c r="A48" s="88"/>
      <c r="B48" s="34"/>
      <c r="C48" s="116"/>
      <c r="D48" s="93"/>
      <c r="E48" s="93"/>
      <c r="F48" s="93"/>
      <c r="G48" s="93"/>
      <c r="H48" s="93"/>
      <c r="I48" s="93"/>
      <c r="J48" s="114"/>
      <c r="K48" s="29" t="s">
        <v>12</v>
      </c>
      <c r="L48" s="35">
        <f>SUM(L26:L47)</f>
        <v>5990</v>
      </c>
      <c r="M48" s="26"/>
      <c r="N48" s="26"/>
      <c r="O48" s="27"/>
      <c r="P48" s="26"/>
    </row>
    <row r="49" spans="1:18" ht="18" customHeight="1">
      <c r="A49" s="88"/>
      <c r="B49" s="34"/>
      <c r="C49" s="116"/>
      <c r="D49" s="93"/>
      <c r="E49" s="93"/>
      <c r="F49" s="93"/>
      <c r="G49" s="93"/>
      <c r="H49" s="93"/>
      <c r="I49" s="93"/>
      <c r="J49" s="93"/>
      <c r="K49" s="36"/>
      <c r="L49" s="37"/>
      <c r="M49" s="26"/>
      <c r="N49" s="26"/>
      <c r="O49" s="27"/>
      <c r="P49" s="26"/>
    </row>
    <row r="50" spans="1:18" s="4" customFormat="1" ht="30.75" customHeight="1">
      <c r="A50" s="89"/>
      <c r="B50" s="131" t="s">
        <v>36</v>
      </c>
      <c r="C50" s="133" t="s">
        <v>5</v>
      </c>
      <c r="D50" s="148" t="s">
        <v>16</v>
      </c>
      <c r="E50" s="139" t="s">
        <v>43</v>
      </c>
      <c r="F50" s="139" t="s">
        <v>44</v>
      </c>
      <c r="G50" s="139" t="s">
        <v>45</v>
      </c>
      <c r="H50" s="139" t="s">
        <v>14</v>
      </c>
      <c r="I50" s="139" t="s">
        <v>50</v>
      </c>
      <c r="J50" s="139" t="s">
        <v>49</v>
      </c>
      <c r="K50" s="135" t="s">
        <v>7</v>
      </c>
      <c r="L50" s="136" t="s">
        <v>6</v>
      </c>
      <c r="M50" s="33"/>
      <c r="N50" s="33"/>
      <c r="O50" s="32"/>
      <c r="P50" s="33"/>
    </row>
    <row r="51" spans="1:18">
      <c r="A51" s="90" t="s">
        <v>38</v>
      </c>
      <c r="B51" s="12" t="s">
        <v>46</v>
      </c>
      <c r="C51" s="108">
        <v>1</v>
      </c>
      <c r="D51" s="117"/>
      <c r="E51" s="90">
        <f>C51*8</f>
        <v>8</v>
      </c>
      <c r="F51" s="90"/>
      <c r="G51" s="90">
        <f>C51*6</f>
        <v>6</v>
      </c>
      <c r="H51" s="90">
        <f>C51*16</f>
        <v>16</v>
      </c>
      <c r="I51" s="90">
        <f>C51*16</f>
        <v>16</v>
      </c>
      <c r="J51" s="90">
        <f>C51*11</f>
        <v>11</v>
      </c>
      <c r="K51" s="18">
        <v>80</v>
      </c>
      <c r="L51" s="105">
        <f t="shared" ref="L51" si="9">C51*K51</f>
        <v>80</v>
      </c>
      <c r="M51" s="38"/>
      <c r="N51" s="39"/>
      <c r="O51" s="165"/>
      <c r="P51" s="166"/>
      <c r="Q51" s="27"/>
      <c r="R51" s="26"/>
    </row>
    <row r="52" spans="1:18">
      <c r="A52" s="90" t="s">
        <v>37</v>
      </c>
      <c r="B52" s="12" t="s">
        <v>47</v>
      </c>
      <c r="C52" s="108">
        <v>0</v>
      </c>
      <c r="D52" s="117"/>
      <c r="E52" s="90" t="s">
        <v>3</v>
      </c>
      <c r="F52" s="90"/>
      <c r="G52" s="90">
        <f>C52*16</f>
        <v>0</v>
      </c>
      <c r="H52" s="90">
        <f>C52*16</f>
        <v>0</v>
      </c>
      <c r="I52" s="90">
        <f>C52*16</f>
        <v>0</v>
      </c>
      <c r="J52" s="90">
        <f>C52*8</f>
        <v>0</v>
      </c>
      <c r="K52" s="18">
        <v>80</v>
      </c>
      <c r="L52" s="105">
        <f t="shared" ref="L52:L56" si="10">C52*K52</f>
        <v>0</v>
      </c>
      <c r="N52" s="27"/>
      <c r="O52" s="40"/>
      <c r="P52" s="26"/>
    </row>
    <row r="53" spans="1:18">
      <c r="A53" s="91" t="s">
        <v>39</v>
      </c>
      <c r="B53" s="41" t="s">
        <v>48</v>
      </c>
      <c r="C53" s="118">
        <v>1</v>
      </c>
      <c r="D53" s="119"/>
      <c r="E53" s="90">
        <f>C53*12</f>
        <v>12</v>
      </c>
      <c r="F53" s="90"/>
      <c r="G53" s="109"/>
      <c r="H53" s="90">
        <f>C53*12</f>
        <v>12</v>
      </c>
      <c r="I53" s="90">
        <f>C53*12</f>
        <v>12</v>
      </c>
      <c r="J53" s="90">
        <f>C53*6</f>
        <v>6</v>
      </c>
      <c r="K53" s="18">
        <v>80</v>
      </c>
      <c r="L53" s="105">
        <f t="shared" si="10"/>
        <v>80</v>
      </c>
      <c r="N53" s="27"/>
      <c r="O53" s="27"/>
      <c r="P53" s="26"/>
    </row>
    <row r="54" spans="1:18">
      <c r="A54" s="91" t="s">
        <v>40</v>
      </c>
      <c r="B54" s="41" t="s">
        <v>33</v>
      </c>
      <c r="C54" s="118">
        <v>1</v>
      </c>
      <c r="D54" s="120"/>
      <c r="E54" s="90" t="s">
        <v>3</v>
      </c>
      <c r="F54" s="90">
        <f>C54*12</f>
        <v>12</v>
      </c>
      <c r="G54" s="109" t="s">
        <v>3</v>
      </c>
      <c r="H54" s="90">
        <f>C54*12</f>
        <v>12</v>
      </c>
      <c r="I54" s="90">
        <f>C54*12</f>
        <v>12</v>
      </c>
      <c r="J54" s="90">
        <f>C54*12</f>
        <v>12</v>
      </c>
      <c r="K54" s="18">
        <v>80</v>
      </c>
      <c r="L54" s="105">
        <f t="shared" si="10"/>
        <v>80</v>
      </c>
      <c r="N54" s="27"/>
      <c r="O54" s="40"/>
      <c r="P54" s="26"/>
    </row>
    <row r="55" spans="1:18">
      <c r="A55" s="90" t="s">
        <v>41</v>
      </c>
      <c r="B55" s="12" t="s">
        <v>34</v>
      </c>
      <c r="C55" s="108">
        <v>0</v>
      </c>
      <c r="D55" s="117"/>
      <c r="E55" s="90">
        <f>C55*8</f>
        <v>0</v>
      </c>
      <c r="F55" s="90">
        <f>C55*4</f>
        <v>0</v>
      </c>
      <c r="G55" s="90"/>
      <c r="H55" s="90">
        <f>C55*12</f>
        <v>0</v>
      </c>
      <c r="I55" s="90">
        <f>C55*12</f>
        <v>0</v>
      </c>
      <c r="J55" s="90">
        <f>C55*6</f>
        <v>0</v>
      </c>
      <c r="K55" s="18">
        <v>80</v>
      </c>
      <c r="L55" s="105">
        <f t="shared" si="10"/>
        <v>0</v>
      </c>
      <c r="M55" s="38"/>
      <c r="N55" s="42"/>
      <c r="O55" s="165"/>
      <c r="P55" s="166"/>
      <c r="Q55" s="27"/>
      <c r="R55" s="26"/>
    </row>
    <row r="56" spans="1:18">
      <c r="A56" s="90" t="s">
        <v>42</v>
      </c>
      <c r="B56" s="12" t="s">
        <v>35</v>
      </c>
      <c r="C56" s="108">
        <v>0</v>
      </c>
      <c r="D56" s="117"/>
      <c r="E56" s="90">
        <f>C56*6</f>
        <v>0</v>
      </c>
      <c r="F56" s="90">
        <f>C56*6</f>
        <v>0</v>
      </c>
      <c r="G56" s="90"/>
      <c r="H56" s="90">
        <f>C56*12</f>
        <v>0</v>
      </c>
      <c r="I56" s="90">
        <f>C56*12</f>
        <v>0</v>
      </c>
      <c r="J56" s="90">
        <f>C56*6</f>
        <v>0</v>
      </c>
      <c r="K56" s="18">
        <v>80</v>
      </c>
      <c r="L56" s="105">
        <f t="shared" si="10"/>
        <v>0</v>
      </c>
      <c r="M56" s="38"/>
      <c r="N56" s="42"/>
      <c r="O56" s="165"/>
      <c r="P56" s="166"/>
      <c r="Q56" s="27"/>
      <c r="R56" s="26"/>
    </row>
    <row r="57" spans="1:18">
      <c r="A57" s="92"/>
      <c r="B57" s="140" t="s">
        <v>81</v>
      </c>
      <c r="C57" s="133" t="s">
        <v>3</v>
      </c>
      <c r="D57" s="149"/>
      <c r="E57" s="133">
        <f t="shared" ref="E57:J57" si="11">SUM(E51:E56)</f>
        <v>20</v>
      </c>
      <c r="F57" s="133">
        <f t="shared" si="11"/>
        <v>12</v>
      </c>
      <c r="G57" s="133">
        <f t="shared" si="11"/>
        <v>6</v>
      </c>
      <c r="H57" s="133">
        <f t="shared" si="11"/>
        <v>40</v>
      </c>
      <c r="I57" s="133">
        <f t="shared" si="11"/>
        <v>40</v>
      </c>
      <c r="J57" s="133">
        <f t="shared" si="11"/>
        <v>29</v>
      </c>
      <c r="K57" s="44" t="s">
        <v>92</v>
      </c>
      <c r="L57" s="35">
        <f>SUM(L51:L56)</f>
        <v>240</v>
      </c>
      <c r="M57" s="38"/>
      <c r="N57" s="42"/>
      <c r="O57" s="26"/>
      <c r="P57" s="27"/>
      <c r="Q57" s="27"/>
      <c r="R57" s="26"/>
    </row>
    <row r="58" spans="1:18">
      <c r="A58" s="92"/>
      <c r="B58" s="43"/>
      <c r="C58" s="114"/>
      <c r="D58" s="92"/>
      <c r="E58" s="114"/>
      <c r="F58" s="114"/>
      <c r="G58" s="114"/>
      <c r="H58" s="114"/>
      <c r="I58" s="114"/>
      <c r="J58" s="114"/>
      <c r="K58" s="29"/>
      <c r="L58" s="30"/>
      <c r="M58" s="38"/>
      <c r="N58" s="42"/>
      <c r="O58" s="26"/>
      <c r="P58" s="27"/>
      <c r="Q58" s="27"/>
      <c r="R58" s="26"/>
    </row>
    <row r="59" spans="1:18" ht="34.5" customHeight="1">
      <c r="A59" s="86" t="s">
        <v>3</v>
      </c>
      <c r="C59" s="114" t="s">
        <v>3</v>
      </c>
      <c r="D59" s="114"/>
      <c r="E59" s="115" t="s">
        <v>20</v>
      </c>
      <c r="F59" s="115" t="s">
        <v>21</v>
      </c>
      <c r="G59" s="115" t="s">
        <v>23</v>
      </c>
      <c r="H59" s="115" t="s">
        <v>22</v>
      </c>
      <c r="I59" s="115" t="s">
        <v>14</v>
      </c>
      <c r="J59" s="115" t="s">
        <v>15</v>
      </c>
      <c r="K59" s="29"/>
      <c r="L59" s="31"/>
      <c r="M59" s="26"/>
      <c r="N59" s="26"/>
      <c r="O59" s="27"/>
      <c r="P59" s="26"/>
    </row>
    <row r="60" spans="1:18" ht="18" customHeight="1">
      <c r="A60" s="86"/>
      <c r="B60" s="140" t="s">
        <v>82</v>
      </c>
      <c r="C60" s="141"/>
      <c r="D60" s="141"/>
      <c r="E60" s="133">
        <f t="shared" ref="E60:J60" si="12">E41</f>
        <v>16</v>
      </c>
      <c r="F60" s="133">
        <f t="shared" si="12"/>
        <v>4</v>
      </c>
      <c r="G60" s="133">
        <f t="shared" si="12"/>
        <v>12</v>
      </c>
      <c r="H60" s="133">
        <f t="shared" si="12"/>
        <v>8</v>
      </c>
      <c r="I60" s="133">
        <f t="shared" si="12"/>
        <v>32</v>
      </c>
      <c r="J60" s="133">
        <f t="shared" si="12"/>
        <v>32</v>
      </c>
      <c r="K60" s="142"/>
      <c r="L60" s="143"/>
      <c r="M60" s="26"/>
      <c r="N60" s="26"/>
      <c r="O60" s="27"/>
      <c r="P60" s="26"/>
    </row>
    <row r="61" spans="1:18" ht="18" customHeight="1">
      <c r="A61" s="86"/>
      <c r="B61" s="28"/>
      <c r="C61" s="114"/>
      <c r="D61" s="114"/>
      <c r="E61" s="76"/>
      <c r="F61" s="76"/>
      <c r="G61" s="76"/>
      <c r="H61" s="76"/>
      <c r="I61" s="76"/>
      <c r="J61" s="76"/>
      <c r="K61" s="29"/>
      <c r="L61" s="31"/>
      <c r="M61" s="26"/>
      <c r="N61" s="26"/>
      <c r="O61" s="27"/>
      <c r="P61" s="26"/>
    </row>
    <row r="62" spans="1:18">
      <c r="A62" s="89"/>
      <c r="B62" s="131" t="s">
        <v>32</v>
      </c>
      <c r="C62" s="133">
        <v>0</v>
      </c>
      <c r="D62" s="148" t="s">
        <v>16</v>
      </c>
      <c r="E62" s="141" t="s">
        <v>3</v>
      </c>
      <c r="F62" s="141" t="s">
        <v>3</v>
      </c>
      <c r="G62" s="141" t="s">
        <v>3</v>
      </c>
      <c r="H62" s="141" t="s">
        <v>3</v>
      </c>
      <c r="I62" s="141"/>
      <c r="J62" s="141"/>
      <c r="K62" s="135" t="s">
        <v>7</v>
      </c>
      <c r="L62" s="136" t="s">
        <v>6</v>
      </c>
      <c r="M62" s="38"/>
      <c r="N62" s="42"/>
      <c r="O62" s="26"/>
      <c r="P62" s="27"/>
      <c r="Q62" s="27"/>
      <c r="R62" s="26"/>
    </row>
    <row r="63" spans="1:18">
      <c r="A63" s="90">
        <v>60882082</v>
      </c>
      <c r="B63" s="12" t="s">
        <v>114</v>
      </c>
      <c r="C63" s="108">
        <v>0</v>
      </c>
      <c r="D63" s="90"/>
      <c r="E63" s="90"/>
      <c r="F63" s="90"/>
      <c r="G63" s="90"/>
      <c r="H63" s="90"/>
      <c r="I63" s="90"/>
      <c r="J63" s="90"/>
      <c r="K63" s="18">
        <v>230</v>
      </c>
      <c r="L63" s="105">
        <f t="shared" ref="L63:L64" si="13">C63*K63</f>
        <v>0</v>
      </c>
      <c r="M63" s="38"/>
      <c r="N63" s="42"/>
      <c r="O63" s="26"/>
      <c r="P63" s="27"/>
      <c r="Q63" s="27"/>
      <c r="R63" s="26"/>
    </row>
    <row r="64" spans="1:18">
      <c r="A64" s="90">
        <v>60881685</v>
      </c>
      <c r="B64" s="45" t="s">
        <v>101</v>
      </c>
      <c r="C64" s="108">
        <v>0</v>
      </c>
      <c r="D64" s="90"/>
      <c r="E64" s="90"/>
      <c r="F64" s="90"/>
      <c r="G64" s="90"/>
      <c r="H64" s="90"/>
      <c r="I64" s="90"/>
      <c r="J64" s="90"/>
      <c r="K64" s="18">
        <v>165</v>
      </c>
      <c r="L64" s="105">
        <f t="shared" si="13"/>
        <v>0</v>
      </c>
      <c r="M64" s="38"/>
      <c r="N64" s="42"/>
      <c r="O64" s="26"/>
      <c r="P64" s="27"/>
      <c r="Q64" s="27"/>
      <c r="R64" s="26"/>
    </row>
    <row r="65" spans="1:18">
      <c r="A65" s="151">
        <v>10600391</v>
      </c>
      <c r="B65" s="12" t="s">
        <v>132</v>
      </c>
      <c r="C65" s="108">
        <v>0</v>
      </c>
      <c r="D65" s="90"/>
      <c r="E65" s="90"/>
      <c r="F65" s="90"/>
      <c r="G65" s="90"/>
      <c r="H65" s="90"/>
      <c r="I65" s="90"/>
      <c r="J65" s="90"/>
      <c r="K65" s="152">
        <v>11</v>
      </c>
      <c r="L65" s="153">
        <f>C65*K65</f>
        <v>0</v>
      </c>
      <c r="M65" s="38"/>
      <c r="N65" s="42"/>
      <c r="O65" s="26"/>
      <c r="P65" s="27"/>
      <c r="Q65" s="27"/>
      <c r="R65" s="26"/>
    </row>
    <row r="66" spans="1:18">
      <c r="A66" s="151">
        <v>60881685</v>
      </c>
      <c r="B66" s="12" t="s">
        <v>133</v>
      </c>
      <c r="C66" s="108">
        <v>0</v>
      </c>
      <c r="D66" s="90"/>
      <c r="E66" s="90"/>
      <c r="F66" s="90"/>
      <c r="G66" s="90"/>
      <c r="H66" s="90"/>
      <c r="I66" s="90"/>
      <c r="J66" s="90"/>
      <c r="K66" s="152">
        <v>165</v>
      </c>
      <c r="L66" s="153">
        <f>C66*K66</f>
        <v>0</v>
      </c>
      <c r="M66" s="38"/>
      <c r="N66" s="42"/>
      <c r="O66" s="26"/>
      <c r="P66" s="27"/>
      <c r="Q66" s="27"/>
      <c r="R66" s="26"/>
    </row>
    <row r="67" spans="1:18">
      <c r="A67" s="90">
        <v>60890290</v>
      </c>
      <c r="B67" s="12" t="s">
        <v>113</v>
      </c>
      <c r="C67" s="108">
        <v>0</v>
      </c>
      <c r="D67" s="90"/>
      <c r="E67" s="90"/>
      <c r="F67" s="90"/>
      <c r="G67" s="90"/>
      <c r="H67" s="90"/>
      <c r="I67" s="90"/>
      <c r="J67" s="90"/>
      <c r="K67" s="18">
        <v>625</v>
      </c>
      <c r="L67" s="105">
        <f t="shared" ref="L67" si="14">C67*K67</f>
        <v>0</v>
      </c>
      <c r="M67" s="38"/>
      <c r="N67" s="42"/>
      <c r="O67" s="26"/>
      <c r="P67" s="27"/>
      <c r="Q67" s="27"/>
      <c r="R67" s="26"/>
    </row>
    <row r="68" spans="1:18">
      <c r="A68" s="90">
        <v>60890293</v>
      </c>
      <c r="B68" s="12" t="s">
        <v>131</v>
      </c>
      <c r="C68" s="108">
        <v>0</v>
      </c>
      <c r="D68" s="90"/>
      <c r="E68" s="90"/>
      <c r="F68" s="90"/>
      <c r="G68" s="90"/>
      <c r="H68" s="90"/>
      <c r="I68" s="90"/>
      <c r="J68" s="90"/>
      <c r="K68" s="18">
        <v>775</v>
      </c>
      <c r="L68" s="105">
        <f t="shared" ref="L68" si="15">C68*K68</f>
        <v>0</v>
      </c>
      <c r="M68" s="38"/>
      <c r="N68" s="42"/>
      <c r="O68" s="26"/>
      <c r="P68" s="27"/>
      <c r="Q68" s="27"/>
      <c r="R68" s="26"/>
    </row>
    <row r="69" spans="1:18">
      <c r="A69" s="90">
        <v>60890612</v>
      </c>
      <c r="B69" s="12" t="s">
        <v>128</v>
      </c>
      <c r="C69" s="108">
        <v>0</v>
      </c>
      <c r="D69" s="90"/>
      <c r="E69" s="90"/>
      <c r="F69" s="90"/>
      <c r="G69" s="90"/>
      <c r="H69" s="90"/>
      <c r="I69" s="90"/>
      <c r="J69" s="90"/>
      <c r="K69" s="18">
        <v>220</v>
      </c>
      <c r="L69" s="105">
        <f t="shared" ref="L69" si="16">C69*K69</f>
        <v>0</v>
      </c>
      <c r="M69" s="38"/>
      <c r="N69" s="42"/>
      <c r="O69" s="26"/>
      <c r="P69" s="27"/>
      <c r="Q69" s="27"/>
      <c r="R69" s="26"/>
    </row>
    <row r="70" spans="1:18" s="4" customFormat="1">
      <c r="A70" s="92"/>
      <c r="B70" s="43"/>
      <c r="C70" s="121"/>
      <c r="D70" s="92"/>
      <c r="E70" s="92"/>
      <c r="F70" s="92"/>
      <c r="G70" s="92"/>
      <c r="H70" s="92"/>
      <c r="I70" s="92"/>
      <c r="J70" s="92"/>
      <c r="K70" s="29" t="s">
        <v>88</v>
      </c>
      <c r="L70" s="30">
        <f>SUM(L63:L69)</f>
        <v>0</v>
      </c>
      <c r="M70" s="33"/>
      <c r="N70" s="33"/>
      <c r="O70" s="32"/>
      <c r="P70" s="33"/>
    </row>
    <row r="71" spans="1:18">
      <c r="A71" s="93"/>
      <c r="B71" s="34"/>
      <c r="C71" s="122"/>
      <c r="D71" s="93"/>
      <c r="E71" s="93"/>
      <c r="F71" s="93"/>
      <c r="G71" s="93"/>
      <c r="H71" s="93"/>
      <c r="I71" s="93"/>
      <c r="J71" s="93"/>
      <c r="K71" s="36"/>
      <c r="L71" s="46"/>
      <c r="M71" s="165"/>
      <c r="N71" s="166"/>
      <c r="O71" s="40"/>
      <c r="P71" s="26"/>
    </row>
    <row r="72" spans="1:18">
      <c r="A72" s="89"/>
      <c r="B72" s="131" t="s">
        <v>51</v>
      </c>
      <c r="C72" s="133" t="s">
        <v>5</v>
      </c>
      <c r="D72" s="148" t="s">
        <v>16</v>
      </c>
      <c r="E72" s="141" t="s">
        <v>3</v>
      </c>
      <c r="F72" s="141" t="s">
        <v>3</v>
      </c>
      <c r="G72" s="141" t="s">
        <v>3</v>
      </c>
      <c r="H72" s="141" t="s">
        <v>3</v>
      </c>
      <c r="I72" s="141"/>
      <c r="J72" s="141"/>
      <c r="K72" s="135" t="s">
        <v>7</v>
      </c>
      <c r="L72" s="136" t="s">
        <v>6</v>
      </c>
      <c r="M72" s="165"/>
      <c r="N72" s="166"/>
      <c r="O72" s="27"/>
      <c r="P72" s="26"/>
    </row>
    <row r="73" spans="1:18">
      <c r="A73" s="90">
        <v>10608000</v>
      </c>
      <c r="B73" s="12" t="s">
        <v>52</v>
      </c>
      <c r="C73" s="108">
        <v>0</v>
      </c>
      <c r="D73" s="117"/>
      <c r="E73" s="90"/>
      <c r="F73" s="90"/>
      <c r="G73" s="90"/>
      <c r="H73" s="90"/>
      <c r="I73" s="90"/>
      <c r="J73" s="90"/>
      <c r="K73" s="18">
        <v>3</v>
      </c>
      <c r="L73" s="105">
        <f t="shared" ref="L73:L81" si="17">C73*K73</f>
        <v>0</v>
      </c>
      <c r="M73" s="165"/>
      <c r="N73" s="166"/>
      <c r="O73" s="27"/>
      <c r="P73" s="26"/>
    </row>
    <row r="74" spans="1:18" ht="13.5" customHeight="1">
      <c r="A74" s="90">
        <v>10608001</v>
      </c>
      <c r="B74" s="12" t="s">
        <v>53</v>
      </c>
      <c r="C74" s="108">
        <v>0</v>
      </c>
      <c r="D74" s="117"/>
      <c r="E74" s="90"/>
      <c r="F74" s="90"/>
      <c r="G74" s="90"/>
      <c r="H74" s="90"/>
      <c r="I74" s="90"/>
      <c r="J74" s="90"/>
      <c r="K74" s="18">
        <v>4</v>
      </c>
      <c r="L74" s="105">
        <f t="shared" si="17"/>
        <v>0</v>
      </c>
      <c r="M74" s="26"/>
      <c r="N74" s="27"/>
      <c r="O74" s="27"/>
      <c r="P74" s="26"/>
    </row>
    <row r="75" spans="1:18">
      <c r="A75" s="90">
        <v>10608002</v>
      </c>
      <c r="B75" s="12" t="s">
        <v>54</v>
      </c>
      <c r="C75" s="108">
        <v>0</v>
      </c>
      <c r="D75" s="117"/>
      <c r="E75" s="90"/>
      <c r="F75" s="90"/>
      <c r="G75" s="90"/>
      <c r="H75" s="90"/>
      <c r="I75" s="90"/>
      <c r="J75" s="90"/>
      <c r="K75" s="18">
        <v>5.5</v>
      </c>
      <c r="L75" s="105">
        <f t="shared" si="17"/>
        <v>0</v>
      </c>
      <c r="M75" s="165"/>
      <c r="N75" s="166"/>
      <c r="O75" s="27"/>
      <c r="P75" s="26"/>
    </row>
    <row r="76" spans="1:18">
      <c r="A76" s="90">
        <v>10608003</v>
      </c>
      <c r="B76" s="12" t="s">
        <v>55</v>
      </c>
      <c r="C76" s="108">
        <v>0</v>
      </c>
      <c r="D76" s="117"/>
      <c r="E76" s="90"/>
      <c r="F76" s="90"/>
      <c r="G76" s="90"/>
      <c r="H76" s="90"/>
      <c r="I76" s="90"/>
      <c r="J76" s="90"/>
      <c r="K76" s="18">
        <v>6.5</v>
      </c>
      <c r="L76" s="105">
        <f t="shared" si="17"/>
        <v>0</v>
      </c>
      <c r="M76" s="165"/>
      <c r="N76" s="166"/>
      <c r="O76" s="27"/>
      <c r="P76" s="26"/>
    </row>
    <row r="77" spans="1:18">
      <c r="A77" s="90">
        <v>10608004</v>
      </c>
      <c r="B77" s="12" t="s">
        <v>56</v>
      </c>
      <c r="C77" s="108">
        <v>0</v>
      </c>
      <c r="D77" s="117"/>
      <c r="E77" s="90"/>
      <c r="F77" s="90"/>
      <c r="G77" s="90"/>
      <c r="H77" s="90"/>
      <c r="I77" s="90"/>
      <c r="J77" s="90"/>
      <c r="K77" s="18">
        <v>11</v>
      </c>
      <c r="L77" s="105">
        <f t="shared" si="17"/>
        <v>0</v>
      </c>
      <c r="M77" s="165"/>
      <c r="N77" s="166"/>
      <c r="O77" s="27"/>
      <c r="P77" s="26"/>
    </row>
    <row r="78" spans="1:18">
      <c r="A78" s="90">
        <v>10608005</v>
      </c>
      <c r="B78" s="12" t="s">
        <v>57</v>
      </c>
      <c r="C78" s="108">
        <v>0</v>
      </c>
      <c r="D78" s="117"/>
      <c r="E78" s="90"/>
      <c r="F78" s="90"/>
      <c r="G78" s="90"/>
      <c r="H78" s="90"/>
      <c r="I78" s="90"/>
      <c r="J78" s="90"/>
      <c r="K78" s="18">
        <v>12</v>
      </c>
      <c r="L78" s="105">
        <f t="shared" si="17"/>
        <v>0</v>
      </c>
      <c r="M78" s="165"/>
      <c r="N78" s="166"/>
      <c r="O78" s="27"/>
      <c r="P78" s="26"/>
    </row>
    <row r="79" spans="1:18">
      <c r="A79" s="90">
        <v>10608006</v>
      </c>
      <c r="B79" s="12" t="s">
        <v>58</v>
      </c>
      <c r="C79" s="108">
        <v>0</v>
      </c>
      <c r="D79" s="117"/>
      <c r="E79" s="90"/>
      <c r="F79" s="90"/>
      <c r="G79" s="90"/>
      <c r="H79" s="90"/>
      <c r="I79" s="90"/>
      <c r="J79" s="90"/>
      <c r="K79" s="18">
        <v>15</v>
      </c>
      <c r="L79" s="105">
        <f t="shared" si="17"/>
        <v>0</v>
      </c>
      <c r="M79" s="165"/>
      <c r="N79" s="166"/>
      <c r="O79" s="27"/>
      <c r="P79" s="26"/>
    </row>
    <row r="80" spans="1:18">
      <c r="A80" s="90">
        <v>10608007</v>
      </c>
      <c r="B80" s="12" t="s">
        <v>59</v>
      </c>
      <c r="C80" s="108">
        <v>0</v>
      </c>
      <c r="D80" s="117"/>
      <c r="E80" s="90"/>
      <c r="F80" s="90"/>
      <c r="G80" s="90"/>
      <c r="H80" s="90"/>
      <c r="I80" s="90"/>
      <c r="J80" s="90"/>
      <c r="K80" s="18">
        <v>24</v>
      </c>
      <c r="L80" s="105">
        <f t="shared" si="17"/>
        <v>0</v>
      </c>
      <c r="M80" s="2"/>
      <c r="N80" s="2"/>
      <c r="O80" s="2"/>
      <c r="P80" s="47"/>
    </row>
    <row r="81" spans="1:13">
      <c r="A81" s="90">
        <v>10608008</v>
      </c>
      <c r="B81" s="12" t="s">
        <v>60</v>
      </c>
      <c r="C81" s="108">
        <v>0</v>
      </c>
      <c r="D81" s="123"/>
      <c r="E81" s="109"/>
      <c r="F81" s="109"/>
      <c r="G81" s="109"/>
      <c r="H81" s="109"/>
      <c r="I81" s="109"/>
      <c r="J81" s="109"/>
      <c r="K81" s="18">
        <v>32</v>
      </c>
      <c r="L81" s="105">
        <f t="shared" si="17"/>
        <v>0</v>
      </c>
    </row>
    <row r="82" spans="1:13">
      <c r="A82" s="92"/>
      <c r="B82" s="48" t="s">
        <v>25</v>
      </c>
      <c r="C82" s="17"/>
      <c r="D82" s="49"/>
      <c r="E82" s="49"/>
      <c r="F82" s="49"/>
      <c r="G82" s="49"/>
      <c r="H82" s="49"/>
      <c r="I82" s="49"/>
      <c r="J82" s="49"/>
      <c r="K82" s="44" t="s">
        <v>92</v>
      </c>
      <c r="L82" s="37">
        <f>SUM(L73:L81)</f>
        <v>0</v>
      </c>
    </row>
    <row r="83" spans="1:13" ht="19.5" customHeight="1">
      <c r="A83" s="92"/>
      <c r="B83" s="43"/>
      <c r="C83" s="49"/>
      <c r="D83" s="49"/>
      <c r="E83" s="49"/>
      <c r="F83" s="49"/>
      <c r="G83" s="49"/>
      <c r="H83" s="49"/>
      <c r="I83" s="49"/>
      <c r="J83" s="50"/>
      <c r="K83" s="51" t="s">
        <v>18</v>
      </c>
      <c r="L83" s="52">
        <f>L24+L48+L57+L70+L82</f>
        <v>8379</v>
      </c>
    </row>
    <row r="84" spans="1:13">
      <c r="A84" s="92"/>
      <c r="B84" s="43"/>
      <c r="C84" s="49"/>
      <c r="D84" s="49"/>
      <c r="E84" s="49"/>
      <c r="F84" s="49"/>
      <c r="G84" s="49"/>
      <c r="H84" s="49"/>
      <c r="I84" s="49"/>
      <c r="J84" s="50"/>
      <c r="K84" s="51" t="s">
        <v>0</v>
      </c>
      <c r="L84" s="53">
        <v>0</v>
      </c>
    </row>
    <row r="85" spans="1:13">
      <c r="A85" s="92"/>
      <c r="B85" s="43"/>
      <c r="C85" s="49"/>
      <c r="D85" s="49"/>
      <c r="E85" s="49"/>
      <c r="F85" s="49"/>
      <c r="G85" s="49"/>
      <c r="H85" s="49"/>
      <c r="I85" s="49"/>
      <c r="J85" s="54"/>
      <c r="K85" s="55" t="s">
        <v>19</v>
      </c>
      <c r="L85" s="56">
        <f>L83*(1-L84)</f>
        <v>8379</v>
      </c>
      <c r="M85" s="57"/>
    </row>
    <row r="86" spans="1:13">
      <c r="A86" s="92"/>
      <c r="B86" s="43"/>
      <c r="C86" s="49"/>
      <c r="D86" s="49"/>
      <c r="E86" s="49"/>
      <c r="F86" s="49"/>
      <c r="G86" s="49"/>
      <c r="H86" s="49"/>
      <c r="I86" s="49"/>
      <c r="J86" s="54"/>
      <c r="K86" s="104" t="s">
        <v>115</v>
      </c>
      <c r="L86" s="18">
        <v>0</v>
      </c>
      <c r="M86" s="57"/>
    </row>
    <row r="87" spans="1:13">
      <c r="A87" s="92"/>
      <c r="B87" s="43"/>
      <c r="C87" s="49"/>
      <c r="D87" s="49"/>
      <c r="E87" s="49"/>
      <c r="F87" s="49"/>
      <c r="G87" s="49"/>
      <c r="H87" s="49"/>
      <c r="I87" s="49"/>
      <c r="J87" s="54"/>
      <c r="K87" s="51" t="s">
        <v>116</v>
      </c>
      <c r="L87" s="56">
        <f>L85+L86</f>
        <v>8379</v>
      </c>
      <c r="M87" s="57"/>
    </row>
    <row r="88" spans="1:13">
      <c r="A88" s="92"/>
      <c r="B88" s="43"/>
      <c r="C88" s="49"/>
      <c r="D88" s="49"/>
      <c r="E88" s="49"/>
      <c r="F88" s="49"/>
      <c r="G88" s="49"/>
      <c r="H88" s="49"/>
      <c r="I88" s="49"/>
      <c r="J88" s="54"/>
      <c r="K88" s="51"/>
      <c r="L88" s="31"/>
      <c r="M88" s="57"/>
    </row>
    <row r="89" spans="1:13" ht="15.75">
      <c r="A89" s="92"/>
      <c r="B89" s="128" t="s">
        <v>126</v>
      </c>
      <c r="C89" s="129"/>
      <c r="D89" s="129"/>
      <c r="E89" s="129"/>
      <c r="F89" s="129"/>
      <c r="G89" s="130"/>
      <c r="H89" s="49"/>
      <c r="I89" s="49"/>
      <c r="J89" s="54"/>
      <c r="K89" s="51"/>
      <c r="L89" s="31"/>
      <c r="M89" s="57"/>
    </row>
    <row r="90" spans="1:13">
      <c r="A90" s="92"/>
      <c r="B90" s="43"/>
      <c r="C90" s="49"/>
      <c r="D90" s="49"/>
      <c r="E90" s="49"/>
      <c r="F90" s="49"/>
      <c r="G90" s="49"/>
      <c r="H90" s="49"/>
      <c r="I90" s="49"/>
      <c r="J90" s="54"/>
      <c r="K90" s="51"/>
      <c r="L90" s="31"/>
      <c r="M90" s="57"/>
    </row>
    <row r="91" spans="1:13">
      <c r="A91" s="92"/>
      <c r="B91" s="43"/>
      <c r="C91" s="49"/>
      <c r="D91" s="49"/>
      <c r="E91" s="49"/>
      <c r="F91" s="49"/>
      <c r="G91" s="49"/>
      <c r="H91" s="49"/>
      <c r="I91" s="49"/>
      <c r="J91" s="54"/>
      <c r="K91" s="51"/>
      <c r="L91" s="31"/>
      <c r="M91" s="57"/>
    </row>
    <row r="92" spans="1:13">
      <c r="A92" s="92"/>
      <c r="B92" s="43"/>
      <c r="C92" s="49"/>
      <c r="D92" s="49"/>
      <c r="E92" s="49"/>
      <c r="F92" s="49"/>
      <c r="G92" s="49"/>
      <c r="H92" s="49"/>
      <c r="I92" s="49"/>
      <c r="J92" s="54"/>
      <c r="K92" s="51"/>
      <c r="L92" s="31"/>
      <c r="M92" s="57"/>
    </row>
    <row r="93" spans="1:13">
      <c r="A93" s="92"/>
      <c r="B93" s="43"/>
      <c r="C93" s="49"/>
      <c r="D93" s="49"/>
      <c r="E93" s="49"/>
      <c r="F93" s="49"/>
      <c r="G93" s="49"/>
      <c r="H93" s="49"/>
      <c r="I93" s="49"/>
      <c r="J93" s="54"/>
      <c r="K93" s="51"/>
      <c r="L93" s="31"/>
      <c r="M93" s="57"/>
    </row>
    <row r="94" spans="1:13">
      <c r="A94" s="92"/>
      <c r="B94" s="43"/>
      <c r="C94" s="49"/>
      <c r="D94" s="49"/>
      <c r="E94" s="49"/>
      <c r="F94" s="49"/>
      <c r="G94" s="49"/>
      <c r="H94" s="49"/>
      <c r="I94" s="49"/>
      <c r="J94" s="54"/>
      <c r="K94" s="51"/>
      <c r="L94" s="31"/>
      <c r="M94" s="57"/>
    </row>
    <row r="95" spans="1:13">
      <c r="C95" s="2"/>
      <c r="D95" s="2"/>
      <c r="E95" s="2"/>
      <c r="F95" s="58"/>
      <c r="G95" s="58"/>
      <c r="H95" s="58"/>
      <c r="I95" s="58"/>
      <c r="J95" s="59"/>
      <c r="K95" s="60"/>
      <c r="M95" s="57"/>
    </row>
    <row r="96" spans="1:13" ht="21">
      <c r="B96" s="62" t="s">
        <v>78</v>
      </c>
      <c r="C96" s="2"/>
      <c r="D96" s="2"/>
      <c r="E96" s="2"/>
      <c r="F96" s="2"/>
      <c r="G96" s="58"/>
      <c r="H96" s="58"/>
      <c r="I96" s="58"/>
      <c r="J96" s="58"/>
      <c r="M96" s="57"/>
    </row>
    <row r="97" spans="1:16">
      <c r="C97" s="2"/>
      <c r="D97" s="2"/>
      <c r="E97" s="2"/>
      <c r="F97" s="2"/>
      <c r="G97" s="58"/>
      <c r="H97" s="58"/>
      <c r="I97" s="58"/>
      <c r="J97" s="58"/>
      <c r="L97" s="64"/>
      <c r="M97" s="2"/>
    </row>
    <row r="98" spans="1:16">
      <c r="A98" s="94"/>
      <c r="B98" s="65" t="s">
        <v>63</v>
      </c>
      <c r="C98" s="66"/>
      <c r="D98" s="66"/>
      <c r="E98" s="67"/>
      <c r="F98" s="67"/>
      <c r="G98" s="68"/>
      <c r="H98" s="68"/>
      <c r="I98" s="68"/>
      <c r="J98" s="68"/>
      <c r="K98" s="69"/>
      <c r="L98" s="64"/>
      <c r="M98" s="2"/>
    </row>
    <row r="99" spans="1:16">
      <c r="A99" s="94"/>
      <c r="B99" s="70" t="s">
        <v>117</v>
      </c>
      <c r="C99" s="67"/>
      <c r="D99" s="67"/>
      <c r="E99" s="67"/>
      <c r="F99" s="67"/>
      <c r="G99" s="71"/>
      <c r="H99" s="71"/>
      <c r="I99" s="71"/>
      <c r="J99" s="71"/>
      <c r="K99" s="69"/>
      <c r="L99" s="64"/>
      <c r="M99" s="2"/>
    </row>
    <row r="100" spans="1:16">
      <c r="A100" s="95"/>
      <c r="B100" s="70"/>
      <c r="C100" s="70"/>
      <c r="D100" s="70"/>
      <c r="E100" s="67"/>
      <c r="F100" s="67"/>
      <c r="G100" s="67"/>
      <c r="H100" s="67"/>
      <c r="I100" s="67"/>
      <c r="J100" s="67"/>
      <c r="K100" s="73"/>
      <c r="L100" s="64"/>
      <c r="M100" s="2"/>
      <c r="N100" s="2"/>
      <c r="O100" s="2"/>
      <c r="P100" s="2"/>
    </row>
    <row r="101" spans="1:16">
      <c r="A101" s="95"/>
      <c r="B101" s="65" t="s">
        <v>67</v>
      </c>
      <c r="C101" s="70"/>
      <c r="D101" s="70"/>
      <c r="E101" s="70"/>
      <c r="F101" s="70"/>
      <c r="G101" s="70"/>
      <c r="H101" s="70"/>
      <c r="I101" s="70"/>
      <c r="J101" s="70"/>
      <c r="K101" s="74"/>
      <c r="L101" s="72"/>
    </row>
    <row r="102" spans="1:16">
      <c r="A102" s="95"/>
      <c r="B102" s="70" t="s">
        <v>68</v>
      </c>
      <c r="C102" s="70"/>
      <c r="D102" s="70"/>
      <c r="E102" s="70"/>
      <c r="F102" s="70"/>
      <c r="G102" s="70"/>
      <c r="H102" s="70"/>
      <c r="I102" s="70"/>
      <c r="J102" s="70"/>
      <c r="K102" s="74"/>
      <c r="L102" s="64"/>
    </row>
    <row r="103" spans="1:16">
      <c r="A103" s="95"/>
      <c r="B103" s="70" t="s">
        <v>69</v>
      </c>
      <c r="C103" s="70"/>
      <c r="D103" s="70"/>
      <c r="E103" s="70"/>
      <c r="F103" s="70"/>
      <c r="G103" s="70"/>
      <c r="H103" s="70"/>
      <c r="I103" s="70"/>
      <c r="J103" s="70"/>
      <c r="K103" s="74"/>
      <c r="L103" s="72"/>
    </row>
    <row r="104" spans="1:16">
      <c r="A104" s="96" t="s">
        <v>3</v>
      </c>
      <c r="B104" s="70" t="s">
        <v>118</v>
      </c>
      <c r="C104" s="70"/>
      <c r="D104" s="70"/>
      <c r="E104" s="70"/>
      <c r="F104" s="70"/>
      <c r="G104" s="70"/>
      <c r="H104" s="70"/>
      <c r="I104" s="70"/>
      <c r="J104" s="70"/>
      <c r="K104" s="74"/>
      <c r="L104" s="72"/>
    </row>
    <row r="105" spans="1:16">
      <c r="A105" s="95"/>
      <c r="B105" s="70" t="s">
        <v>70</v>
      </c>
      <c r="C105" s="70"/>
      <c r="D105" s="70"/>
      <c r="E105" s="70"/>
      <c r="F105" s="70"/>
      <c r="G105" s="70"/>
      <c r="H105" s="70"/>
      <c r="I105" s="70"/>
      <c r="J105" s="70"/>
      <c r="K105" s="74"/>
      <c r="L105" s="72"/>
    </row>
    <row r="106" spans="1:16">
      <c r="A106" s="95"/>
      <c r="B106" s="70" t="s">
        <v>71</v>
      </c>
      <c r="C106" s="70"/>
      <c r="D106" s="70"/>
      <c r="E106" s="70"/>
      <c r="F106" s="70"/>
      <c r="G106" s="70"/>
      <c r="H106" s="70"/>
      <c r="I106" s="70"/>
      <c r="J106" s="70"/>
      <c r="K106" s="74"/>
      <c r="L106" s="64"/>
    </row>
    <row r="107" spans="1:16">
      <c r="A107" s="95"/>
      <c r="B107" s="70" t="s">
        <v>99</v>
      </c>
      <c r="C107" s="70"/>
      <c r="D107" s="70"/>
      <c r="E107" s="70"/>
      <c r="F107" s="70"/>
      <c r="G107" s="70"/>
      <c r="H107" s="70"/>
      <c r="I107" s="70"/>
      <c r="J107" s="70"/>
      <c r="K107" s="74"/>
      <c r="L107" s="72"/>
    </row>
    <row r="108" spans="1:16">
      <c r="A108" s="95"/>
      <c r="B108" s="70" t="s">
        <v>119</v>
      </c>
      <c r="C108" s="70"/>
      <c r="D108" s="70"/>
      <c r="E108" s="70"/>
      <c r="F108" s="70"/>
      <c r="G108" s="70"/>
      <c r="H108" s="70"/>
      <c r="I108" s="70"/>
      <c r="J108" s="70"/>
      <c r="K108" s="75"/>
    </row>
    <row r="109" spans="1:16">
      <c r="A109" s="95"/>
      <c r="B109" s="70" t="s">
        <v>72</v>
      </c>
      <c r="C109" s="70"/>
      <c r="D109" s="70"/>
      <c r="E109" s="70"/>
      <c r="F109" s="70"/>
      <c r="G109" s="70"/>
      <c r="H109" s="70"/>
      <c r="I109" s="70"/>
      <c r="J109" s="70"/>
      <c r="K109" s="74"/>
    </row>
    <row r="110" spans="1:16">
      <c r="A110" s="95"/>
      <c r="B110" s="70"/>
      <c r="C110" s="70"/>
      <c r="D110" s="70"/>
      <c r="E110" s="70"/>
      <c r="F110" s="70"/>
      <c r="G110" s="70"/>
      <c r="H110" s="70"/>
      <c r="I110" s="70"/>
      <c r="J110" s="70"/>
      <c r="K110" s="74"/>
    </row>
    <row r="111" spans="1:16">
      <c r="B111" s="65" t="s">
        <v>64</v>
      </c>
      <c r="C111" s="70"/>
      <c r="D111" s="70"/>
      <c r="E111" s="70"/>
      <c r="F111" s="70"/>
      <c r="G111" s="70"/>
      <c r="H111" s="70"/>
      <c r="I111" s="70"/>
      <c r="J111" s="70"/>
      <c r="K111" s="74"/>
      <c r="L111" s="64"/>
    </row>
    <row r="112" spans="1:16">
      <c r="B112" s="70" t="s">
        <v>65</v>
      </c>
      <c r="C112" s="70"/>
      <c r="D112" s="70"/>
      <c r="E112" s="70"/>
      <c r="F112" s="70"/>
      <c r="G112" s="70"/>
      <c r="H112" s="70"/>
      <c r="I112" s="70"/>
      <c r="J112" s="70"/>
      <c r="K112" s="74"/>
      <c r="L112" s="64"/>
    </row>
    <row r="113" spans="2:12">
      <c r="B113" s="70" t="s">
        <v>66</v>
      </c>
      <c r="C113" s="70"/>
      <c r="D113" s="70"/>
      <c r="E113" s="70"/>
      <c r="F113" s="70"/>
      <c r="G113" s="70"/>
      <c r="H113" s="70"/>
      <c r="I113" s="70"/>
      <c r="J113" s="70"/>
      <c r="K113" s="74"/>
      <c r="L113" s="64"/>
    </row>
    <row r="114" spans="2:12">
      <c r="B114" s="70" t="s">
        <v>86</v>
      </c>
      <c r="C114" s="70"/>
      <c r="D114" s="70"/>
      <c r="E114" s="70"/>
      <c r="F114" s="70"/>
      <c r="G114" s="70"/>
      <c r="H114" s="70"/>
      <c r="I114" s="70"/>
      <c r="J114" s="70"/>
      <c r="K114" s="74"/>
      <c r="L114" s="64"/>
    </row>
    <row r="115" spans="2:12">
      <c r="B115" s="70" t="s">
        <v>87</v>
      </c>
      <c r="C115" s="70"/>
      <c r="D115" s="70"/>
      <c r="E115" s="70"/>
      <c r="F115" s="70"/>
      <c r="G115" s="70"/>
      <c r="H115" s="70"/>
      <c r="I115" s="70"/>
      <c r="J115" s="70"/>
      <c r="K115" s="74"/>
      <c r="L115" s="64"/>
    </row>
    <row r="116" spans="2:12">
      <c r="B116" s="70"/>
      <c r="C116" s="70"/>
      <c r="D116" s="70"/>
      <c r="E116" s="70"/>
      <c r="F116" s="70"/>
      <c r="G116" s="70"/>
      <c r="H116" s="70"/>
      <c r="I116" s="70"/>
      <c r="J116" s="70"/>
      <c r="K116" s="74"/>
    </row>
    <row r="117" spans="2:12">
      <c r="B117" s="65" t="s">
        <v>73</v>
      </c>
      <c r="C117" s="70"/>
      <c r="D117" s="70"/>
      <c r="E117" s="70"/>
      <c r="F117" s="70"/>
      <c r="G117" s="70"/>
      <c r="H117" s="70"/>
      <c r="I117" s="70"/>
      <c r="J117" s="70"/>
      <c r="K117" s="74"/>
    </row>
    <row r="118" spans="2:12">
      <c r="B118" s="70" t="s">
        <v>74</v>
      </c>
      <c r="C118" s="70"/>
      <c r="D118" s="70"/>
      <c r="E118" s="70"/>
      <c r="F118" s="70"/>
      <c r="G118" s="70"/>
      <c r="H118" s="70"/>
      <c r="I118" s="70"/>
      <c r="J118" s="70"/>
      <c r="K118" s="69"/>
    </row>
    <row r="119" spans="2:12">
      <c r="B119" s="70" t="s">
        <v>83</v>
      </c>
      <c r="C119" s="70"/>
      <c r="D119" s="70"/>
      <c r="E119" s="70"/>
      <c r="F119" s="70"/>
      <c r="G119" s="70"/>
      <c r="H119" s="70"/>
      <c r="I119" s="70"/>
      <c r="J119" s="70"/>
      <c r="K119" s="69"/>
    </row>
    <row r="120" spans="2:12">
      <c r="B120" s="70" t="s">
        <v>75</v>
      </c>
      <c r="C120" s="70"/>
      <c r="D120" s="70"/>
      <c r="E120" s="70"/>
      <c r="F120" s="70"/>
      <c r="G120" s="70"/>
      <c r="H120" s="70"/>
      <c r="I120" s="70"/>
      <c r="J120" s="70"/>
      <c r="K120" s="69"/>
    </row>
    <row r="121" spans="2:12">
      <c r="B121" s="70" t="s">
        <v>76</v>
      </c>
      <c r="C121" s="70"/>
      <c r="D121" s="70"/>
      <c r="E121" s="70"/>
      <c r="F121" s="70"/>
      <c r="G121" s="70"/>
      <c r="H121" s="70"/>
      <c r="I121" s="70"/>
      <c r="J121" s="70"/>
      <c r="K121" s="69"/>
    </row>
    <row r="122" spans="2:12">
      <c r="B122" s="70" t="s">
        <v>79</v>
      </c>
      <c r="C122" s="70"/>
      <c r="D122" s="70"/>
      <c r="E122" s="70"/>
      <c r="F122" s="70"/>
      <c r="G122" s="70"/>
      <c r="H122" s="70"/>
      <c r="I122" s="70"/>
      <c r="J122" s="70"/>
      <c r="K122" s="69"/>
    </row>
    <row r="123" spans="2:12">
      <c r="B123" s="70"/>
      <c r="C123" s="70"/>
      <c r="D123" s="70"/>
      <c r="E123" s="70"/>
      <c r="F123" s="70"/>
      <c r="G123" s="70"/>
      <c r="H123" s="70"/>
      <c r="I123" s="70"/>
      <c r="J123" s="70"/>
      <c r="K123" s="69"/>
    </row>
    <row r="124" spans="2:12">
      <c r="B124" s="70" t="s">
        <v>77</v>
      </c>
      <c r="C124" s="70"/>
      <c r="D124" s="70"/>
      <c r="E124" s="70"/>
      <c r="F124" s="70"/>
      <c r="G124" s="70"/>
      <c r="H124" s="70"/>
      <c r="I124" s="70"/>
      <c r="J124" s="70"/>
      <c r="K124" s="69"/>
    </row>
  </sheetData>
  <mergeCells count="37">
    <mergeCell ref="O56:P56"/>
    <mergeCell ref="M44:N44"/>
    <mergeCell ref="M45:N45"/>
    <mergeCell ref="M79:N79"/>
    <mergeCell ref="M37:N37"/>
    <mergeCell ref="M77:N77"/>
    <mergeCell ref="M78:N78"/>
    <mergeCell ref="M71:N71"/>
    <mergeCell ref="M72:N72"/>
    <mergeCell ref="M73:N73"/>
    <mergeCell ref="M76:N76"/>
    <mergeCell ref="M40:N40"/>
    <mergeCell ref="M75:N75"/>
    <mergeCell ref="M47:N47"/>
    <mergeCell ref="M26:N26"/>
    <mergeCell ref="M27:N27"/>
    <mergeCell ref="M33:N33"/>
    <mergeCell ref="M34:N34"/>
    <mergeCell ref="O55:P55"/>
    <mergeCell ref="M38:N38"/>
    <mergeCell ref="M39:N39"/>
    <mergeCell ref="M30:N30"/>
    <mergeCell ref="M29:N29"/>
    <mergeCell ref="O51:P51"/>
    <mergeCell ref="M46:N46"/>
    <mergeCell ref="M28:N28"/>
    <mergeCell ref="M31:N31"/>
    <mergeCell ref="B19:C19"/>
    <mergeCell ref="E12:H12"/>
    <mergeCell ref="E13:H13"/>
    <mergeCell ref="E14:H14"/>
    <mergeCell ref="A1:L1"/>
    <mergeCell ref="A10:L10"/>
    <mergeCell ref="A11:L11"/>
    <mergeCell ref="I2:L8"/>
    <mergeCell ref="E15:H15"/>
    <mergeCell ref="I12:L15"/>
  </mergeCells>
  <phoneticPr fontId="0" type="noConversion"/>
  <hyperlinks>
    <hyperlink ref="E13" r:id="rId1" xr:uid="{00000000-0004-0000-0000-000000000000}"/>
  </hyperlinks>
  <printOptions horizontalCentered="1" verticalCentered="1"/>
  <pageMargins left="0.19685039370078741" right="0.19685039370078741" top="0.19685039370078741" bottom="0.19685039370078741" header="0.19685039370078741" footer="0.31496062992125984"/>
  <pageSetup paperSize="9" scale="50" orientation="portrait" horizontalDpi="300" verticalDpi="300" r:id="rId2"/>
  <headerFooter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010</vt:lpstr>
      <vt:lpstr>'010'!Afdrukbereik</vt:lpstr>
    </vt:vector>
  </TitlesOfParts>
  <Company>GHG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Louise Huang</dc:creator>
  <cp:lastModifiedBy>Duco || D&amp;R Electronica</cp:lastModifiedBy>
  <cp:lastPrinted>2020-09-15T13:11:19Z</cp:lastPrinted>
  <dcterms:created xsi:type="dcterms:W3CDTF">2000-10-09T07:53:08Z</dcterms:created>
  <dcterms:modified xsi:type="dcterms:W3CDTF">2026-01-05T16:34:45Z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NXTAG2">
    <vt:lpwstr>000800cc00000000000001023700</vt:lpwstr>
  </property>
</Properties>
</file>